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"/>
    </mc:Choice>
  </mc:AlternateContent>
  <xr:revisionPtr revIDLastSave="0" documentId="8_{C13B29CA-7FC2-4366-BF9A-813C02E8C171}" xr6:coauthVersionLast="45" xr6:coauthVersionMax="45" xr10:uidLastSave="{00000000-0000-0000-0000-000000000000}"/>
  <bookViews>
    <workbookView xWindow="-120" yWindow="-120" windowWidth="20730" windowHeight="11040" activeTab="1" xr2:uid="{00000000-000D-0000-FFFF-FFFF00000000}"/>
  </bookViews>
  <sheets>
    <sheet name="Matriz" sheetId="3" r:id="rId1"/>
    <sheet name="INDPRO (2)" sheetId="2" r:id="rId2"/>
  </sheets>
  <definedNames>
    <definedName name="_xlnm.Print_Titles" localSheetId="1">'INDPRO (2)'!$1:$4</definedName>
    <definedName name="_xlnm.Print_Titles" localSheetId="0">Matriz!$1:$2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2" i="2" l="1"/>
  <c r="K30" i="2"/>
  <c r="K29" i="2"/>
  <c r="K28" i="2"/>
  <c r="K26" i="2"/>
  <c r="K25" i="2"/>
  <c r="K24" i="2"/>
  <c r="K23" i="2"/>
  <c r="K22" i="2"/>
  <c r="K21" i="2"/>
  <c r="K20" i="2"/>
  <c r="K19" i="2"/>
  <c r="K18" i="2"/>
  <c r="K17" i="2"/>
  <c r="K16" i="2"/>
  <c r="K14" i="2"/>
  <c r="K13" i="2"/>
  <c r="K12" i="2"/>
  <c r="K11" i="2"/>
  <c r="K10" i="2"/>
  <c r="K9" i="2"/>
  <c r="K8" i="2"/>
  <c r="L11" i="2"/>
  <c r="L8" i="2"/>
  <c r="L6" i="2" l="1"/>
  <c r="K6" i="2"/>
  <c r="J6" i="2"/>
  <c r="I6" i="2"/>
  <c r="L5" i="2"/>
  <c r="K5" i="2"/>
  <c r="J5" i="2"/>
  <c r="I5" i="2"/>
  <c r="L20" i="2"/>
  <c r="L16" i="2"/>
  <c r="L32" i="2"/>
  <c r="L28" i="2"/>
  <c r="L24" i="2"/>
  <c r="J32" i="2"/>
  <c r="I32" i="2"/>
  <c r="J28" i="2"/>
  <c r="J20" i="2"/>
  <c r="J16" i="2"/>
  <c r="J11" i="2"/>
  <c r="I11" i="2"/>
  <c r="J8" i="2"/>
  <c r="I8" i="2"/>
</calcChain>
</file>

<file path=xl/sharedStrings.xml><?xml version="1.0" encoding="utf-8"?>
<sst xmlns="http://schemas.openxmlformats.org/spreadsheetml/2006/main" count="394" uniqueCount="195">
  <si>
    <t>Nombre del
indicador</t>
  </si>
  <si>
    <t>Definición del indicador</t>
  </si>
  <si>
    <t>Método de cálculo con variables
de la fórmula (incluir el
significado de las siglas y /o
abreviaturas)</t>
  </si>
  <si>
    <t>Unidad de
medida</t>
  </si>
  <si>
    <t>Frecuencia
de medición</t>
  </si>
  <si>
    <t>Sentido del indicador</t>
  </si>
  <si>
    <t>Línea
base</t>
  </si>
  <si>
    <t>Metas
programadas</t>
  </si>
  <si>
    <t>Metas
ajustadas</t>
  </si>
  <si>
    <t>Fin</t>
  </si>
  <si>
    <t>Proposito</t>
  </si>
  <si>
    <t>Componente 1</t>
  </si>
  <si>
    <t>Actividad 1 C1</t>
  </si>
  <si>
    <t>Componente 2</t>
  </si>
  <si>
    <t>Componente 3</t>
  </si>
  <si>
    <t>Objetivo</t>
  </si>
  <si>
    <t xml:space="preserve">Indicador </t>
  </si>
  <si>
    <t>Medios de Verificación</t>
  </si>
  <si>
    <t xml:space="preserve">Supuestos </t>
  </si>
  <si>
    <t>Número de municipios con
regulación en materia de protección
civil en el estado de Hidalgo.</t>
  </si>
  <si>
    <t xml:space="preserve">Cantidad </t>
  </si>
  <si>
    <t>4.6 Protección civil
Instrumentar un sistema de protección civil preventivo, que priorice la protección de la población a través de la mitigación de riesgos ocasionados por los fenómenos naturales y por aquellos derivados de la acción humana, y a su vez cuente con los mecanismos para la reparación oportuna de las afectaciones generadas.</t>
  </si>
  <si>
    <t xml:space="preserve">Porcentaje de recursos al fondo de desastres </t>
  </si>
  <si>
    <t xml:space="preserve">Eficiencia </t>
  </si>
  <si>
    <t xml:space="preserve">Trimestral </t>
  </si>
  <si>
    <t xml:space="preserve">Descendentes </t>
  </si>
  <si>
    <t>Instituto Nacional para el Federalismo y el Desarrollo Municipal (INAFED, 2014).</t>
  </si>
  <si>
    <t>Estrategia 4.3.1
Generar un sistema de protección civil preventivo y Salvaguardar la integridad física de las personas, sus bienes y el entorno ecológico, ante la eventualidad de un desastre.</t>
  </si>
  <si>
    <t xml:space="preserve">Numero de acciones preventivas para la protección civil </t>
  </si>
  <si>
    <t xml:space="preserve">Programas de trabajo de las estrategias implimentadas </t>
  </si>
  <si>
    <t>Falta de interes y sensibilizacion de la población ante el tema de protección civil.</t>
  </si>
  <si>
    <t xml:space="preserve">Trismestral </t>
  </si>
  <si>
    <t xml:space="preserve">Eficacia  </t>
  </si>
  <si>
    <t xml:space="preserve">Ascendente </t>
  </si>
  <si>
    <t xml:space="preserve">Mide el número de reportes atendidos de incendios de pastizal </t>
  </si>
  <si>
    <t>Avance de metas al periodo que se informa</t>
  </si>
  <si>
    <t>Componente 4</t>
  </si>
  <si>
    <t>Componente 5</t>
  </si>
  <si>
    <t>Dimensiones a medir: (eficacia,
eficiencia, calidad y economía)</t>
  </si>
  <si>
    <t>Capacitaciones y/o talleres de difusión en prevención de riesgos</t>
  </si>
  <si>
    <t>Mide el número de capacitaciones y/o talleres  de difusion de prevención de riesgos</t>
  </si>
  <si>
    <t xml:space="preserve">Capacitaciones y/o talleres  de difusion de prevención de riesgos es igual al número total de talleres programados menos los realizados </t>
  </si>
  <si>
    <t>Actividad 2 C1</t>
  </si>
  <si>
    <t xml:space="preserve">Mide  el número de opiniones tecnicas para el funcionamiento  de giros comerciales en medidas de seguridad </t>
  </si>
  <si>
    <t xml:space="preserve">Opiniones tecnicas para el funcionamiento  de giros comerciales en medidas de seguridad </t>
  </si>
  <si>
    <t xml:space="preserve">Opiniones tecnicas para el funcionamiento  de giros comerciales en medidas de seguridad  es igual al número total de opiniones técnicas emitidas </t>
  </si>
  <si>
    <t>Constancias para contrucción de no riesgos.</t>
  </si>
  <si>
    <t>Constancias para construcción de no riesgos es igual al número de constancias para construcción de no riesgos otorgadas.</t>
  </si>
  <si>
    <t>Mide el número de constancias para construcción otorgadas a los solicitantes.</t>
  </si>
  <si>
    <t>Atención a incidentes de temporada</t>
  </si>
  <si>
    <t>Mide el número de atenciones a incidentes de temporada.</t>
  </si>
  <si>
    <t>Incidentes de temporada es igual al número de incidentes de temporada atendidos.</t>
  </si>
  <si>
    <t>Reportes de incendios de pastizal</t>
  </si>
  <si>
    <t xml:space="preserve">Reportes atendidos de incendios de pastizal es igual al número total de  reportes atendidos de incendios de pastizal </t>
  </si>
  <si>
    <t>Componente 6</t>
  </si>
  <si>
    <t>PROTECCIÓN CIVIL</t>
  </si>
  <si>
    <t>Mide el número de traslados realizados.</t>
  </si>
  <si>
    <t xml:space="preserve">Traslados locales y foraneos </t>
  </si>
  <si>
    <t>Traslados locales y foraneos es igual al número de traslados realizados</t>
  </si>
  <si>
    <t>Mide el número de traslados locales realizados.</t>
  </si>
  <si>
    <t>Traslados locales programados o por emergencias</t>
  </si>
  <si>
    <t>Traslados locales programados o por emergencias es igual al número de traslados realizados.</t>
  </si>
  <si>
    <t>Ascendente</t>
  </si>
  <si>
    <t>Traslados foraneos programados o por emergencias</t>
  </si>
  <si>
    <t>Mide el número de traslados foraneos realizados.</t>
  </si>
  <si>
    <t>Traslados foraneos programados o por emergencias es igual al número de traslados realizados.</t>
  </si>
  <si>
    <t>GESTIÓN INTEGRAL DE RIESGOS</t>
  </si>
  <si>
    <t>Actividad 1 C2</t>
  </si>
  <si>
    <t>Actividad 2 C2</t>
  </si>
  <si>
    <t>BOMBEROS</t>
  </si>
  <si>
    <t>Actividad 1 C4</t>
  </si>
  <si>
    <t>Falta de personal, estado de las unidades y autorización de los mismos.</t>
  </si>
  <si>
    <t>Falta de personal y recursos</t>
  </si>
  <si>
    <t>Falta de personal y estado de las unidades contra incendios.</t>
  </si>
  <si>
    <t>Falta de personal, estado de las unidades contra incendios y recursos destinados.</t>
  </si>
  <si>
    <t>Parte de novedades y en ocasiones oficios de autorización.</t>
  </si>
  <si>
    <t>Parte de novedades.</t>
  </si>
  <si>
    <t>Parte de novedades, evidencia fotografica, listas de asistencia, capturas de pantalla.</t>
  </si>
  <si>
    <t>Parte de novedades, evidencia fotografica, listas de asistencia.</t>
  </si>
  <si>
    <t>Expedientes con copia de la opinión técnica emitida.</t>
  </si>
  <si>
    <t>Parte de novedades, evidencia fotografica.</t>
  </si>
  <si>
    <t>4.6 Protección Civil. Instrumentar un sistema de Protección Civil preventivo, que priorice la protección de la población a través de la mitigación de riesgos ocasionados por los fenómenos naturales y por aquellos derivados de la acción humana, y a su vez cuente con los mecanismos para la reparación oportuna de las afectaciones generadas.</t>
  </si>
  <si>
    <t xml:space="preserve">Adoptar medidas urgentes para combatir el cambio climático y sus efectos
13.3 Mejorar la educación, la sensibilización y la capacidad humana e institucional respecto de la mitigación del cambio climático, la adaptación a él, la reducción de sus efectos y la alerta temprana.
</t>
  </si>
  <si>
    <t xml:space="preserve">Artículo 35 de la Ley General de Protección Civil.- La Unidad Municipal de Protección Civil, tendrá las siguientes atribuciones:
I.- Identificar los riesgos, la vulnerabilidad y el grado de resiliencia propios de cada municipio así como ser el primer nivel de respuesta para la atención de todo tipo de emergencias que se susciten dentro del Municipio.
</t>
  </si>
  <si>
    <t>Actividad 2 C4</t>
  </si>
  <si>
    <t xml:space="preserve">Identificación de riesgos para contrucciones </t>
  </si>
  <si>
    <t xml:space="preserve">Mide  el número de identificaciones de riesgos para contrucciones </t>
  </si>
  <si>
    <t>Identificación de riesgos para contrucciones  es igual al número de constancias de construcción emitidas y campañas de difusión.</t>
  </si>
  <si>
    <t>Expedientes con copia de la opinión técnica emitida y capturas de pantalla.</t>
  </si>
  <si>
    <t>Expedientes con copia de la opinión técnica emitida  y Capturas de pantalla.</t>
  </si>
  <si>
    <t>PROGRAMA MUNICIPAL DE PROTECCIÓN CIVIL Y GESTIÓN INTEGRAL DE RIESGOS</t>
  </si>
  <si>
    <t xml:space="preserve">PROGRAMA MUNICIPAL  DE PROTECCIÓN CIVIL Y GESTIÓN INTEGRAL DE RIESGOS </t>
  </si>
  <si>
    <t>Mide el número de simulacros en temas de Protección Civil</t>
  </si>
  <si>
    <t>Simulacros en temas de Protección Civil es igual al número de simulacros en temas de Protección Civil.</t>
  </si>
  <si>
    <t>Inspecciones de verificación de cumplimiento de medidas de seguridad básicas para el funcionamiento del establecimiento</t>
  </si>
  <si>
    <t>Mide el número de inspecciones de verificación de cumplimiento de medidas de seguridad básicas para el funcionamiento del establecimiento</t>
  </si>
  <si>
    <t>Número de inspecciones de verificación de cumplimiento de medidas de seguridad básicas para el funcionammiento del establecimiento</t>
  </si>
  <si>
    <t>Inspecciones para identificación de existencia de zonas de riesgo para construcciones</t>
  </si>
  <si>
    <t>Mide número de inspecciones para identificación de existencia de zonas de riesgo para construcciones</t>
  </si>
  <si>
    <t>Inspecciones para identificación de existencia de zonas de riesgo para construcciones es igual al número de inspecciones realizadas</t>
  </si>
  <si>
    <t xml:space="preserve">Reportes de encharcamientos y/o inundaciones  atendidos </t>
  </si>
  <si>
    <t xml:space="preserve">Mide el número de reportes de encharcamientos y/o inundaciones atendidos </t>
  </si>
  <si>
    <t xml:space="preserve">Reportes de encharcamientos y/o inundaciones atendidos es igual al total de reportes atendidos </t>
  </si>
  <si>
    <t>Atención a reportes del H. Cuerpo de Bomberos</t>
  </si>
  <si>
    <t>Midel el número de atenciones de reportes del H. Cuerpo de Bomberos atendidos</t>
  </si>
  <si>
    <t>Atención a reportes del H. Cuerpo de Bomberos es igual al número de atenciones de reportes del H. Cuerpo de Bomberos atendidos</t>
  </si>
  <si>
    <t>Incendios de estructuras</t>
  </si>
  <si>
    <t>Mide el número de incendios de estructuras (casas, bodegas, etc) atendidos</t>
  </si>
  <si>
    <t>Incendios de estructuras es igual al número de incendios de estructuras atendidos</t>
  </si>
  <si>
    <t>Incendios de autos</t>
  </si>
  <si>
    <t>Mide el número de incendios de autos atendidos</t>
  </si>
  <si>
    <t>Incendios de autos es igual al número de incendios de autos atendidos</t>
  </si>
  <si>
    <t>Fugas de gas</t>
  </si>
  <si>
    <t>Mide el número de reportes de fugas de gas atendidos</t>
  </si>
  <si>
    <t>Fugas de gas es igual al número de reportes de fugas de gas atendidos</t>
  </si>
  <si>
    <t>Componente 7</t>
  </si>
  <si>
    <t>s/d</t>
  </si>
  <si>
    <t>Cédulas de simulacros</t>
  </si>
  <si>
    <t>Actas circunstanciadas</t>
  </si>
  <si>
    <t>Actas de hechos</t>
  </si>
  <si>
    <t xml:space="preserve">Reportes de encharcamientos y/o inundaciones atendidos </t>
  </si>
  <si>
    <t xml:space="preserve">Eje 11.-  Objetivo: Lograr que las ciudades y los asentamientos humanos sean inclusivos, seguros, resilientes y sostenibles.
Artículo 24 de la Ley de Protección Civil del Estado de Hidalgo.- El Consejo Municipal de Protección Civil, es un órgano de Coordinación y prevención de riesgos entre los sectores público, social y privado, estableciendo las bases para la atención de siniestros o desastres, provocados por la ocurrencia de algún agente perturbador y efectuar las acciones necesarias para el restablecimiento de la normalidad. </t>
  </si>
  <si>
    <t>Actas de hechos, parte de novedades, evidencia fotografica.</t>
  </si>
  <si>
    <t>Atención a reportes de abejas</t>
  </si>
  <si>
    <t>Reportes de enajmbres y/o panales de abejas</t>
  </si>
  <si>
    <t>Mide el número de atención a reportes de enjambres y/o panales de abejas</t>
  </si>
  <si>
    <t>Reportes de enjambres y/o panales de abejas es igual al número de atención a reportes de enjambres y/o panales de abejas</t>
  </si>
  <si>
    <t>Apoyo con ambulancia durante eventos masivos</t>
  </si>
  <si>
    <t>Eficacia</t>
  </si>
  <si>
    <t>Mide el número de apoyos con ambulancia durante eventos masivos</t>
  </si>
  <si>
    <t>Apoyo con ambulancia durante eventos masivos es igual al número de apoyos con ambulancia durante eventos masivos realizados</t>
  </si>
  <si>
    <t>Actividad 3 C2</t>
  </si>
  <si>
    <t>Actividad 1 C3</t>
  </si>
  <si>
    <t>Actividad 2 C3</t>
  </si>
  <si>
    <t>Actividad 1 C5</t>
  </si>
  <si>
    <t>Actividad 2 C5</t>
  </si>
  <si>
    <t>Actividad 1 C6</t>
  </si>
  <si>
    <t>Actividad 2 C6</t>
  </si>
  <si>
    <t>Actividad 3 C6</t>
  </si>
  <si>
    <t>Actividad 1 C7</t>
  </si>
  <si>
    <t>Actividad 2 C7</t>
  </si>
  <si>
    <t>Actividad 3 C7</t>
  </si>
  <si>
    <t>Actividad 4 C7</t>
  </si>
  <si>
    <t>Formato de registro de servicios, parte de novedades y evidencia fotografica</t>
  </si>
  <si>
    <t>Mide el número de apoyos con ambulancia durante eventos deportivos</t>
  </si>
  <si>
    <t>Apoyo con ambulancia durante eventos deportivos es igual al número de apoyos con ambulancia durante eventos deportivos realizados</t>
  </si>
  <si>
    <t xml:space="preserve">Matriz de Indicadores de Resultados </t>
  </si>
  <si>
    <t>Ejercicio 2024</t>
  </si>
  <si>
    <t>Constancias de verificación de no riesgos o riegos externos de acuerdo a la zona a construir</t>
  </si>
  <si>
    <t>Apoyo con ambulancia durante jaripeos, rodeos, charreadas, cabalgatas</t>
  </si>
  <si>
    <t>Apoyo con ambulancia durante eventos sociales organizados por el Municipio</t>
  </si>
  <si>
    <t>Mide el número de apoyos con ambulancia durante eventos sociales organziados por el municipio</t>
  </si>
  <si>
    <t>Apoyo con ambulancia durante eventos sociales es igual al número de apoyos con ambulancia durante eventos sociales organizados por el Municipio realizados</t>
  </si>
  <si>
    <t>Apoyo con ambulancia durante eventos por feria y/o festividades generales organizados por particulares o comunidades</t>
  </si>
  <si>
    <t>Mide el número de apoyos con ambulancia durante eventos por feria y/o festividades generales organizados por particulares o comunidades</t>
  </si>
  <si>
    <t>Apoyo con ambulancia durante eventos por feria y/o festividades generales es igual al número de apoyos con ambulancia durante eventos  por feria y/o eventos generales organizados por particulares o comunidades realizados</t>
  </si>
  <si>
    <t>Mide el número de capacitaciones en materia de Proteccón Civil para instituciones públicas, privadas y población en general (mayores de edad)</t>
  </si>
  <si>
    <t>Capacitaciones en materia de Protección Civil para instituciones públicas, privadas y población en general (mayores de edad)</t>
  </si>
  <si>
    <t xml:space="preserve">Capacitaciones en materia de Protección Civil para instituciones públicas, privadas y población en general (mayores de edad)es igual al número total de capacitaciones programadas menos las realizadas </t>
  </si>
  <si>
    <t>Capacitaciones y/o talleres en materia de Protección Civil para niñas, niños y adolescentes</t>
  </si>
  <si>
    <t>Mide el número de capacitaciones y/o talleres  en materia de Protección Civil para niñas, niños y adolescentes</t>
  </si>
  <si>
    <t>Capacitaciones y/o talleres en materia de Protección Civil para niñas, niños y adolescentes es igual al número total de capacitaciones programadas menos las realizadas</t>
  </si>
  <si>
    <t>Simulacros en temas de Protección Civil para público en general</t>
  </si>
  <si>
    <t>Medidas de seguridad para negocios y establecimientos comerciales, asi como asesoría en temas de Protección Civil</t>
  </si>
  <si>
    <t>Mide  el número de medidas de seguridad para negocios y establecimientos comerciales asi como asesoria en temas de Protección Civil</t>
  </si>
  <si>
    <t>Medidas de seguridad para negocios y establecimientos comerciales es igual al número de opiniones técnicas ycampañas de difusión</t>
  </si>
  <si>
    <t>Atención a clientes con asesoría técnica en el ámbito de Protección Civil, Bomberos y Gestión Integral de Riesgos</t>
  </si>
  <si>
    <t>Midel el número de atención a clientes con asesoría técnica en el ámbito de Protección Civil, Bomberos y Gestión Integral de Riesgos</t>
  </si>
  <si>
    <t>Número de atenciones a clientes con asesoría técnica en el ámbito de Protección Civil, Bomberos y Gestión Integral de Riesgos es igual al número de personas atendidas con asesoría</t>
  </si>
  <si>
    <t>Reportes de accidentes derivados a los fuertes vientos</t>
  </si>
  <si>
    <t>Mide el número de reportes de accidentes derivados a los fuertes vientos</t>
  </si>
  <si>
    <t>Reportes de accidentes derivados a los fuertes vientos es igual a la cantidad de reportes atendidos derivados a los fuertes vientos</t>
  </si>
  <si>
    <t>Eje 11.-  Objetivo: Lograr que las ciudades y los asentamientos humanos sean inclusivos, seguros, resilientes y sostenibles. 
Plan Estatal de Desarrollo:
1.8.12. Desarrollar una gestión integral de riesgos y estrategias por la resiliencia:</t>
  </si>
  <si>
    <t xml:space="preserve">13- Objetivo: Adoptar medidas urgentes para combatir el cambio climático y sus efectos
13.3 Mejorar la educación, la sensibilización y la capacidad humana e institucional respecto de la mitigación del cambio climático, la adaptación a él, la reducción de sus efectos y la alerta temprana.
Plan Estatal de DEsarrollo:
4.4	Cuidado del medio ambiente
4.4.6.3. Contribuir en la prevención, combate y control de incendios forestales con un enfoque de sensibilización y participación ciudadana.
</t>
  </si>
  <si>
    <t>4.6 Protección Civil. Instrumentar un sistema de Protección Civil preventivo, que priorice la protección de la población a través de la mitigación de riesgos ocasionados por los fenómenos naturales y por aquellos derivados de la acción humana, y a su vez cuente con los mecanismos para la reparación oportuna de las afectaciones generadas.
Plan Municipal de Desarrollo:
1.8.3.2 operativos de seguridad durante ferias, carnavales, temporada navideña, bienvenido paisano y semana santa.</t>
  </si>
  <si>
    <t>Actividad 3 C3</t>
  </si>
  <si>
    <t>Actividad 3 C4</t>
  </si>
  <si>
    <t>Bitácora de registro de los solicitantes.</t>
  </si>
  <si>
    <t xml:space="preserve">Porcentaje de acciones preventivas para la protección civil </t>
  </si>
  <si>
    <t>Mide el porcentaje de acciones preventivas para la proteccion civil ejecutadas, en relación al número total de acciones preventivas posibles por ejecutar</t>
  </si>
  <si>
    <t>Porcentaje de acciones preventivas para la protección civil es igual a la sumatoria de acciones preventivas la proteccion civil ejecutadas entre la sumatorial de acciones preventivas posibles por ejecutar por 100</t>
  </si>
  <si>
    <t>Porcentaje</t>
  </si>
  <si>
    <t>Descendente</t>
  </si>
  <si>
    <t>Porcentaje de población Huichapense que fue atendida respecto a alguna situación de riesgo.</t>
  </si>
  <si>
    <t xml:space="preserve">Elaboró: </t>
  </si>
  <si>
    <t>Revisó</t>
  </si>
  <si>
    <t xml:space="preserve">Autorizó: </t>
  </si>
  <si>
    <t>Secretario de Seguridad Pública,Tránsito, Vialidad y Protección Ciudadana</t>
  </si>
  <si>
    <t>Mide el pocentaje de población atendida respecto a una situación de riesgo, en relación al número total de habitantes del municipio de Huichapan</t>
  </si>
  <si>
    <t>Porcentaje de población Huichapense que fue atendida respecto a alguna situación de riesgo, es igual al número  total de población atendida respecto a alguna situación de riesgo entre el número total de población del municipio de Huichapan por 100.</t>
  </si>
  <si>
    <t>LIC.Belem Guadalupe Callejas Arteaga</t>
  </si>
  <si>
    <t>Secretaria de Planeación y Evaluación</t>
  </si>
  <si>
    <t>INSP. Matias Perez Espinosa</t>
  </si>
  <si>
    <t>TAMP. Karina Reséndiz Hernández</t>
  </si>
  <si>
    <t>Encargada De Protección Civi, Bomberos y Gestión Integral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</si>
</sst>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/>
    <xf numFmtId="0" fontId="2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2" xfId="0" applyBorder="1"/>
    <xf numFmtId="0" fontId="0" fillId="0" borderId="1" xfId="0" applyBorder="1"/>
    <xf numFmtId="0" fontId="0" fillId="0" borderId="2" xfId="0" applyBorder="1" applyAlignment="1">
      <alignment vertical="center" wrapText="1"/>
    </xf>
    <xf numFmtId="0" fontId="2" fillId="0" borderId="2" xfId="0" applyFont="1" applyBorder="1"/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0" xfId="0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/>
    <xf numFmtId="0" fontId="2" fillId="4" borderId="9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2" xfId="0" applyFill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3" xfId="0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/>
    </xf>
    <xf numFmtId="9" fontId="0" fillId="0" borderId="2" xfId="0" applyNumberFormat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10" fillId="0" borderId="0" xfId="0" applyFont="1"/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1771650</xdr:colOff>
      <xdr:row>0</xdr:row>
      <xdr:rowOff>47625</xdr:rowOff>
    </xdr:from>
    <xdr:to>
      <xdr:col>4</xdr:col>
      <xdr:colOff>2038296</xdr:colOff>
      <xdr:row>0</xdr:row>
      <xdr:rowOff>795725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47625"/>
          <a:ext cx="2171646" cy="748100"/>
        </a:xfrm>
        <a:prstGeom prst="rect">
          <a:avLst/>
        </a:prstGeom>
      </xdr:spPr>
    </xdr:pic>
    <xdr:clientData/>
  </xdr:twoCellAnchor>
  <xdr:twoCellAnchor editAs="oneCell">
    <xdr:from>
      <xdr:col>0</xdr:col>
      <xdr:colOff>257736</xdr:colOff>
      <xdr:row>0</xdr:row>
      <xdr:rowOff>67235</xdr:rowOff>
    </xdr:from>
    <xdr:to>
      <xdr:col>1</xdr:col>
      <xdr:colOff>649942</xdr:colOff>
      <xdr:row>0</xdr:row>
      <xdr:rowOff>791135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736" y="67235"/>
          <a:ext cx="1725706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585107</xdr:colOff>
      <xdr:row>0</xdr:row>
      <xdr:rowOff>13608</xdr:rowOff>
    </xdr:from>
    <xdr:to>
      <xdr:col>11</xdr:col>
      <xdr:colOff>746978</xdr:colOff>
      <xdr:row>0</xdr:row>
      <xdr:rowOff>938894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1571" y="13608"/>
          <a:ext cx="2692800" cy="925286"/>
        </a:xfrm>
        <a:prstGeom prst="rect">
          <a:avLst/>
        </a:prstGeom>
      </xdr:spPr>
    </xdr:pic>
    <xdr:clientData/>
  </xdr:twoCellAnchor>
  <xdr:twoCellAnchor editAs="oneCell">
    <xdr:from>
      <xdr:col>0</xdr:col>
      <xdr:colOff>104180</xdr:colOff>
      <xdr:row>0</xdr:row>
      <xdr:rowOff>342305</xdr:rowOff>
    </xdr:from>
    <xdr:to>
      <xdr:col>1</xdr:col>
      <xdr:colOff>698081</xdr:colOff>
      <xdr:row>1</xdr:row>
      <xdr:rowOff>312539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180" y="342305"/>
          <a:ext cx="2141714" cy="1250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1"/>
  <sheetViews>
    <sheetView zoomScale="85" zoomScaleNormal="85" workbookViewId="0">
      <selection activeCell="F3" sqref="F3"/>
    </sheetView>
  </sheetViews>
  <sheetFormatPr baseColWidth="10" defaultRowHeight="18.75" x14ac:dyDescent="0.25"/>
  <cols>
    <col min="1" max="1" width="20" style="19" customWidth="1"/>
    <col min="2" max="2" width="36.7109375" style="20" customWidth="1"/>
    <col min="3" max="3" width="25.85546875" style="5" customWidth="1"/>
    <col min="4" max="4" width="28.5703125" style="5" customWidth="1"/>
    <col min="5" max="5" width="31.28515625" style="20" customWidth="1"/>
    <col min="44" max="16384" width="11.42578125" style="5"/>
  </cols>
  <sheetData>
    <row r="1" spans="1:43" s="8" customFormat="1" ht="87.75" customHeight="1" x14ac:dyDescent="0.4">
      <c r="A1" s="44" t="s">
        <v>91</v>
      </c>
      <c r="B1" s="45"/>
      <c r="C1" s="45"/>
      <c r="D1" s="45"/>
      <c r="E1" s="4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</row>
    <row r="2" spans="1:43" s="12" customFormat="1" ht="38.25" customHeight="1" x14ac:dyDescent="0.25">
      <c r="A2" s="9"/>
      <c r="B2" s="10" t="s">
        <v>15</v>
      </c>
      <c r="C2" s="11" t="s">
        <v>16</v>
      </c>
      <c r="D2" s="11" t="s">
        <v>17</v>
      </c>
      <c r="E2" s="11" t="s">
        <v>18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</row>
    <row r="3" spans="1:43" s="14" customFormat="1" ht="165" x14ac:dyDescent="0.25">
      <c r="A3" s="2" t="s">
        <v>9</v>
      </c>
      <c r="B3" s="3" t="s">
        <v>21</v>
      </c>
      <c r="C3" s="7" t="s">
        <v>19</v>
      </c>
      <c r="D3" s="7" t="s">
        <v>26</v>
      </c>
      <c r="E3" s="7" t="s">
        <v>30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</row>
    <row r="4" spans="1:43" s="14" customFormat="1" ht="90" x14ac:dyDescent="0.25">
      <c r="A4" s="2" t="s">
        <v>10</v>
      </c>
      <c r="B4" s="13" t="s">
        <v>27</v>
      </c>
      <c r="C4" s="7" t="s">
        <v>28</v>
      </c>
      <c r="D4" s="7" t="s">
        <v>29</v>
      </c>
      <c r="E4" s="7" t="s">
        <v>30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</row>
    <row r="5" spans="1:43" s="14" customFormat="1" ht="70.5" customHeight="1" x14ac:dyDescent="0.25">
      <c r="A5" s="2" t="s">
        <v>11</v>
      </c>
      <c r="B5" s="47" t="s">
        <v>81</v>
      </c>
      <c r="C5" s="33" t="s">
        <v>57</v>
      </c>
      <c r="D5" s="35" t="s">
        <v>75</v>
      </c>
      <c r="E5" s="7" t="s">
        <v>71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</row>
    <row r="6" spans="1:43" s="14" customFormat="1" ht="45" x14ac:dyDescent="0.25">
      <c r="A6" s="25" t="s">
        <v>12</v>
      </c>
      <c r="B6" s="48"/>
      <c r="C6" s="21" t="s">
        <v>60</v>
      </c>
      <c r="D6" s="7" t="s">
        <v>76</v>
      </c>
      <c r="E6" s="32" t="s">
        <v>71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7" spans="1:43" s="15" customFormat="1" ht="45.75" thickBot="1" x14ac:dyDescent="0.3">
      <c r="A7" s="25" t="s">
        <v>42</v>
      </c>
      <c r="B7" s="49"/>
      <c r="C7" s="21" t="s">
        <v>63</v>
      </c>
      <c r="D7" s="7" t="s">
        <v>76</v>
      </c>
      <c r="E7" s="32" t="s">
        <v>71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</row>
    <row r="8" spans="1:43" s="36" customFormat="1" ht="45" x14ac:dyDescent="0.25">
      <c r="A8" s="25" t="s">
        <v>13</v>
      </c>
      <c r="B8" s="47" t="s">
        <v>174</v>
      </c>
      <c r="C8" s="21" t="s">
        <v>127</v>
      </c>
      <c r="D8" s="7" t="s">
        <v>143</v>
      </c>
      <c r="E8" s="7" t="s">
        <v>71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3" s="36" customFormat="1" ht="60" x14ac:dyDescent="0.25">
      <c r="A9" s="2" t="s">
        <v>67</v>
      </c>
      <c r="B9" s="48"/>
      <c r="C9" s="21" t="s">
        <v>150</v>
      </c>
      <c r="D9" s="7" t="s">
        <v>143</v>
      </c>
      <c r="E9" s="7" t="s">
        <v>71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1:43" s="36" customFormat="1" ht="45" x14ac:dyDescent="0.25">
      <c r="A10" s="2" t="s">
        <v>68</v>
      </c>
      <c r="B10" s="48"/>
      <c r="C10" s="21" t="s">
        <v>149</v>
      </c>
      <c r="D10" s="7" t="s">
        <v>143</v>
      </c>
      <c r="E10" s="7" t="s">
        <v>71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s="36" customFormat="1" ht="75" x14ac:dyDescent="0.25">
      <c r="A11" s="2" t="s">
        <v>131</v>
      </c>
      <c r="B11" s="48"/>
      <c r="C11" s="21" t="s">
        <v>153</v>
      </c>
      <c r="D11" s="7" t="s">
        <v>143</v>
      </c>
      <c r="E11" s="7" t="s">
        <v>71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</row>
    <row r="12" spans="1:43" s="16" customFormat="1" ht="60" customHeight="1" x14ac:dyDescent="0.25">
      <c r="A12" s="25" t="s">
        <v>14</v>
      </c>
      <c r="B12" s="41" t="s">
        <v>82</v>
      </c>
      <c r="C12" s="21" t="s">
        <v>39</v>
      </c>
      <c r="D12" s="7" t="s">
        <v>77</v>
      </c>
      <c r="E12" s="32" t="s">
        <v>30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</row>
    <row r="13" spans="1:43" s="16" customFormat="1" ht="75" x14ac:dyDescent="0.25">
      <c r="A13" s="2" t="s">
        <v>132</v>
      </c>
      <c r="B13" s="42"/>
      <c r="C13" s="21" t="s">
        <v>157</v>
      </c>
      <c r="D13" s="7" t="s">
        <v>78</v>
      </c>
      <c r="E13" s="32" t="s">
        <v>30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spans="1:43" s="16" customFormat="1" ht="60" x14ac:dyDescent="0.25">
      <c r="A14" s="2" t="s">
        <v>133</v>
      </c>
      <c r="B14" s="42"/>
      <c r="C14" s="21" t="s">
        <v>159</v>
      </c>
      <c r="D14" s="7" t="s">
        <v>78</v>
      </c>
      <c r="E14" s="34" t="s">
        <v>30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</row>
    <row r="15" spans="1:43" s="16" customFormat="1" ht="45" x14ac:dyDescent="0.25">
      <c r="A15" s="2" t="s">
        <v>175</v>
      </c>
      <c r="B15" s="43"/>
      <c r="C15" s="21" t="s">
        <v>162</v>
      </c>
      <c r="D15" s="7" t="s">
        <v>117</v>
      </c>
      <c r="E15" s="34" t="s">
        <v>30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s="16" customFormat="1" ht="92.25" customHeight="1" x14ac:dyDescent="0.25">
      <c r="A16" s="2" t="s">
        <v>36</v>
      </c>
      <c r="B16" s="41" t="s">
        <v>83</v>
      </c>
      <c r="C16" s="21" t="s">
        <v>163</v>
      </c>
      <c r="D16" s="7" t="s">
        <v>88</v>
      </c>
      <c r="E16" s="34" t="s">
        <v>30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 spans="1:43" s="16" customFormat="1" ht="78.75" customHeight="1" x14ac:dyDescent="0.25">
      <c r="A17" s="2" t="s">
        <v>70</v>
      </c>
      <c r="B17" s="42"/>
      <c r="C17" s="21" t="s">
        <v>44</v>
      </c>
      <c r="D17" s="7" t="s">
        <v>79</v>
      </c>
      <c r="E17" s="34" t="s">
        <v>30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s="14" customFormat="1" ht="92.25" customHeight="1" x14ac:dyDescent="0.25">
      <c r="A18" s="2" t="s">
        <v>84</v>
      </c>
      <c r="B18" s="42"/>
      <c r="C18" s="21" t="s">
        <v>94</v>
      </c>
      <c r="D18" s="7" t="s">
        <v>118</v>
      </c>
      <c r="E18" s="34" t="s">
        <v>30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43" s="14" customFormat="1" ht="92.25" customHeight="1" x14ac:dyDescent="0.25">
      <c r="A19" s="2" t="s">
        <v>176</v>
      </c>
      <c r="B19" s="43"/>
      <c r="C19" s="21" t="s">
        <v>166</v>
      </c>
      <c r="D19" s="7" t="s">
        <v>177</v>
      </c>
      <c r="E19" s="34" t="s">
        <v>30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1:43" s="14" customFormat="1" ht="45" x14ac:dyDescent="0.25">
      <c r="A20" s="2" t="s">
        <v>37</v>
      </c>
      <c r="B20" s="50" t="s">
        <v>172</v>
      </c>
      <c r="C20" s="21" t="s">
        <v>85</v>
      </c>
      <c r="D20" s="7" t="s">
        <v>89</v>
      </c>
      <c r="E20" s="7" t="s">
        <v>22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3" s="14" customFormat="1" ht="40.5" customHeight="1" x14ac:dyDescent="0.25">
      <c r="A21" s="2" t="s">
        <v>134</v>
      </c>
      <c r="B21" s="51"/>
      <c r="C21" s="21" t="s">
        <v>46</v>
      </c>
      <c r="D21" s="7" t="s">
        <v>79</v>
      </c>
      <c r="E21" s="7" t="s">
        <v>22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 s="14" customFormat="1" ht="55.5" customHeight="1" x14ac:dyDescent="0.25">
      <c r="A22" s="2" t="s">
        <v>135</v>
      </c>
      <c r="B22" s="52"/>
      <c r="C22" s="21" t="s">
        <v>97</v>
      </c>
      <c r="D22" s="7" t="s">
        <v>119</v>
      </c>
      <c r="E22" s="7" t="s">
        <v>30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</row>
    <row r="23" spans="1:43" s="14" customFormat="1" ht="60" customHeight="1" x14ac:dyDescent="0.25">
      <c r="A23" s="2" t="s">
        <v>54</v>
      </c>
      <c r="B23" s="41" t="s">
        <v>173</v>
      </c>
      <c r="C23" s="21" t="s">
        <v>49</v>
      </c>
      <c r="D23" s="7" t="s">
        <v>80</v>
      </c>
      <c r="E23" s="7" t="s">
        <v>74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</row>
    <row r="24" spans="1:43" s="14" customFormat="1" ht="42" customHeight="1" x14ac:dyDescent="0.25">
      <c r="A24" s="2" t="s">
        <v>136</v>
      </c>
      <c r="B24" s="42"/>
      <c r="C24" s="21" t="s">
        <v>52</v>
      </c>
      <c r="D24" s="7" t="s">
        <v>80</v>
      </c>
      <c r="E24" s="7" t="s">
        <v>73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</row>
    <row r="25" spans="1:43" s="17" customFormat="1" ht="56.25" customHeight="1" x14ac:dyDescent="0.25">
      <c r="A25" s="2" t="s">
        <v>137</v>
      </c>
      <c r="B25" s="42"/>
      <c r="C25" s="21" t="s">
        <v>120</v>
      </c>
      <c r="D25" s="29" t="s">
        <v>80</v>
      </c>
      <c r="E25" s="29" t="s">
        <v>72</v>
      </c>
    </row>
    <row r="26" spans="1:43" s="17" customFormat="1" ht="60.75" customHeight="1" x14ac:dyDescent="0.25">
      <c r="A26" s="2" t="s">
        <v>138</v>
      </c>
      <c r="B26" s="43"/>
      <c r="C26" s="21" t="s">
        <v>169</v>
      </c>
      <c r="D26" s="29" t="s">
        <v>80</v>
      </c>
      <c r="E26" s="29" t="s">
        <v>72</v>
      </c>
    </row>
    <row r="27" spans="1:43" s="17" customFormat="1" ht="45" customHeight="1" x14ac:dyDescent="0.25">
      <c r="A27" s="2" t="s">
        <v>115</v>
      </c>
      <c r="B27" s="41" t="s">
        <v>121</v>
      </c>
      <c r="C27" s="21" t="s">
        <v>103</v>
      </c>
      <c r="D27" s="29" t="s">
        <v>80</v>
      </c>
      <c r="E27" s="7" t="s">
        <v>74</v>
      </c>
    </row>
    <row r="28" spans="1:43" s="17" customFormat="1" ht="41.25" customHeight="1" x14ac:dyDescent="0.25">
      <c r="A28" s="2" t="s">
        <v>139</v>
      </c>
      <c r="B28" s="42"/>
      <c r="C28" s="21" t="s">
        <v>106</v>
      </c>
      <c r="D28" s="29" t="s">
        <v>80</v>
      </c>
      <c r="E28" s="7" t="s">
        <v>73</v>
      </c>
    </row>
    <row r="29" spans="1:43" s="17" customFormat="1" ht="36.75" customHeight="1" x14ac:dyDescent="0.25">
      <c r="A29" s="2" t="s">
        <v>140</v>
      </c>
      <c r="B29" s="42"/>
      <c r="C29" s="21" t="s">
        <v>109</v>
      </c>
      <c r="D29" s="29" t="s">
        <v>80</v>
      </c>
      <c r="E29" s="7" t="s">
        <v>73</v>
      </c>
    </row>
    <row r="30" spans="1:43" s="17" customFormat="1" ht="45" x14ac:dyDescent="0.25">
      <c r="A30" s="2" t="s">
        <v>141</v>
      </c>
      <c r="B30" s="42"/>
      <c r="C30" s="21" t="s">
        <v>112</v>
      </c>
      <c r="D30" s="29" t="s">
        <v>122</v>
      </c>
      <c r="E30" s="7" t="s">
        <v>73</v>
      </c>
    </row>
    <row r="31" spans="1:43" s="17" customFormat="1" ht="30" x14ac:dyDescent="0.25">
      <c r="A31" s="2" t="s">
        <v>142</v>
      </c>
      <c r="B31" s="43"/>
      <c r="C31" s="21" t="s">
        <v>123</v>
      </c>
      <c r="D31" s="29" t="s">
        <v>76</v>
      </c>
      <c r="E31" s="7" t="s">
        <v>72</v>
      </c>
    </row>
    <row r="32" spans="1:43" customFormat="1" x14ac:dyDescent="0.25">
      <c r="A32" s="18"/>
    </row>
    <row r="33" spans="1:1" customFormat="1" x14ac:dyDescent="0.25">
      <c r="A33" s="18"/>
    </row>
    <row r="34" spans="1:1" customFormat="1" x14ac:dyDescent="0.25">
      <c r="A34" s="18"/>
    </row>
    <row r="35" spans="1:1" customFormat="1" x14ac:dyDescent="0.25">
      <c r="A35" s="18"/>
    </row>
    <row r="36" spans="1:1" customFormat="1" x14ac:dyDescent="0.25">
      <c r="A36" s="18"/>
    </row>
    <row r="37" spans="1:1" customFormat="1" x14ac:dyDescent="0.25">
      <c r="A37" s="18"/>
    </row>
    <row r="38" spans="1:1" customFormat="1" x14ac:dyDescent="0.25">
      <c r="A38" s="18"/>
    </row>
    <row r="39" spans="1:1" customFormat="1" x14ac:dyDescent="0.25">
      <c r="A39" s="18"/>
    </row>
    <row r="40" spans="1:1" customFormat="1" x14ac:dyDescent="0.25">
      <c r="A40" s="18"/>
    </row>
    <row r="41" spans="1:1" customFormat="1" x14ac:dyDescent="0.25">
      <c r="A41" s="18"/>
    </row>
    <row r="42" spans="1:1" customFormat="1" x14ac:dyDescent="0.25">
      <c r="A42" s="18"/>
    </row>
    <row r="43" spans="1:1" customFormat="1" x14ac:dyDescent="0.25">
      <c r="A43" s="18"/>
    </row>
    <row r="44" spans="1:1" customFormat="1" x14ac:dyDescent="0.25">
      <c r="A44" s="18"/>
    </row>
    <row r="45" spans="1:1" customFormat="1" x14ac:dyDescent="0.25">
      <c r="A45" s="18"/>
    </row>
    <row r="46" spans="1:1" customFormat="1" x14ac:dyDescent="0.25">
      <c r="A46" s="18"/>
    </row>
    <row r="47" spans="1:1" customFormat="1" x14ac:dyDescent="0.25">
      <c r="A47" s="18"/>
    </row>
    <row r="48" spans="1:1" customFormat="1" x14ac:dyDescent="0.25">
      <c r="A48" s="18"/>
    </row>
    <row r="49" spans="1:1" customFormat="1" x14ac:dyDescent="0.25">
      <c r="A49" s="18"/>
    </row>
    <row r="50" spans="1:1" customFormat="1" x14ac:dyDescent="0.25">
      <c r="A50" s="18"/>
    </row>
    <row r="51" spans="1:1" customFormat="1" x14ac:dyDescent="0.25">
      <c r="A51" s="18"/>
    </row>
    <row r="52" spans="1:1" customFormat="1" x14ac:dyDescent="0.25">
      <c r="A52" s="18"/>
    </row>
    <row r="53" spans="1:1" customFormat="1" x14ac:dyDescent="0.25">
      <c r="A53" s="18"/>
    </row>
    <row r="54" spans="1:1" customFormat="1" x14ac:dyDescent="0.25">
      <c r="A54" s="18"/>
    </row>
    <row r="55" spans="1:1" customFormat="1" x14ac:dyDescent="0.25">
      <c r="A55" s="18"/>
    </row>
    <row r="56" spans="1:1" customFormat="1" x14ac:dyDescent="0.25">
      <c r="A56" s="18"/>
    </row>
    <row r="57" spans="1:1" customFormat="1" x14ac:dyDescent="0.25">
      <c r="A57" s="18"/>
    </row>
    <row r="58" spans="1:1" customFormat="1" x14ac:dyDescent="0.25">
      <c r="A58" s="18"/>
    </row>
    <row r="59" spans="1:1" customFormat="1" x14ac:dyDescent="0.25">
      <c r="A59" s="18"/>
    </row>
    <row r="60" spans="1:1" customFormat="1" x14ac:dyDescent="0.25">
      <c r="A60" s="18"/>
    </row>
    <row r="61" spans="1:1" customFormat="1" x14ac:dyDescent="0.25">
      <c r="A61" s="18"/>
    </row>
    <row r="62" spans="1:1" customFormat="1" x14ac:dyDescent="0.25">
      <c r="A62" s="18"/>
    </row>
    <row r="63" spans="1:1" customFormat="1" x14ac:dyDescent="0.25">
      <c r="A63" s="18"/>
    </row>
    <row r="64" spans="1:1" customFormat="1" x14ac:dyDescent="0.25">
      <c r="A64" s="18"/>
    </row>
    <row r="65" spans="1:43" customFormat="1" x14ac:dyDescent="0.25">
      <c r="A65" s="18"/>
    </row>
    <row r="66" spans="1:43" customFormat="1" x14ac:dyDescent="0.25">
      <c r="A66" s="18"/>
    </row>
    <row r="67" spans="1:43" customFormat="1" x14ac:dyDescent="0.25">
      <c r="A67" s="18"/>
    </row>
    <row r="68" spans="1:43" customFormat="1" x14ac:dyDescent="0.25">
      <c r="A68" s="18"/>
    </row>
    <row r="69" spans="1:43" customFormat="1" x14ac:dyDescent="0.25">
      <c r="A69" s="18"/>
    </row>
    <row r="70" spans="1:43" customFormat="1" x14ac:dyDescent="0.25">
      <c r="A70" s="18"/>
    </row>
    <row r="71" spans="1:43" s="6" customFormat="1" x14ac:dyDescent="0.25">
      <c r="A71" s="30"/>
      <c r="B71" s="31"/>
      <c r="E71" s="3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</row>
  </sheetData>
  <mergeCells count="8">
    <mergeCell ref="B23:B26"/>
    <mergeCell ref="B27:B31"/>
    <mergeCell ref="A1:E1"/>
    <mergeCell ref="B5:B7"/>
    <mergeCell ref="B20:B22"/>
    <mergeCell ref="B8:B11"/>
    <mergeCell ref="B12:B15"/>
    <mergeCell ref="B16:B19"/>
  </mergeCells>
  <phoneticPr fontId="7" type="noConversion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T245"/>
  <sheetViews>
    <sheetView tabSelected="1" topLeftCell="F7" zoomScale="64" zoomScaleNormal="64" workbookViewId="0">
      <selection activeCell="L10" sqref="L10"/>
    </sheetView>
  </sheetViews>
  <sheetFormatPr baseColWidth="10" defaultColWidth="23" defaultRowHeight="75.75" customHeight="1" x14ac:dyDescent="0.25"/>
  <cols>
    <col min="1" max="1" width="23.28515625" style="5" bestFit="1" customWidth="1"/>
    <col min="2" max="2" width="24.42578125" style="5" customWidth="1"/>
    <col min="3" max="3" width="12.5703125" style="4" customWidth="1"/>
    <col min="4" max="4" width="23.140625" style="5" customWidth="1"/>
    <col min="5" max="5" width="26.28515625" style="5" customWidth="1"/>
    <col min="6" max="6" width="11.5703125" style="5" customWidth="1"/>
    <col min="7" max="7" width="11" style="5" customWidth="1"/>
    <col min="8" max="8" width="14.42578125" style="5" customWidth="1"/>
    <col min="9" max="9" width="9.7109375" style="5" customWidth="1"/>
    <col min="10" max="10" width="17" style="5" customWidth="1"/>
    <col min="11" max="11" width="11.140625" style="5" customWidth="1"/>
    <col min="12" max="12" width="11.7109375" style="20" customWidth="1"/>
    <col min="1087" max="16384" width="23" style="5"/>
  </cols>
  <sheetData>
    <row r="1" spans="1:1086" customFormat="1" ht="101.25" customHeight="1" x14ac:dyDescent="0.35">
      <c r="A1" s="56" t="s">
        <v>90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086" customFormat="1" ht="26.25" customHeight="1" x14ac:dyDescent="0.35">
      <c r="A2" s="56" t="s">
        <v>146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086" customFormat="1" ht="24" customHeight="1" x14ac:dyDescent="0.35">
      <c r="A3" s="56" t="s">
        <v>147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086" s="1" customFormat="1" ht="90" x14ac:dyDescent="0.25">
      <c r="A4" s="24"/>
      <c r="B4" s="23" t="s">
        <v>0</v>
      </c>
      <c r="C4" s="23" t="s">
        <v>38</v>
      </c>
      <c r="D4" s="23" t="s">
        <v>1</v>
      </c>
      <c r="E4" s="23" t="s">
        <v>2</v>
      </c>
      <c r="F4" s="23" t="s">
        <v>3</v>
      </c>
      <c r="G4" s="23" t="s">
        <v>4</v>
      </c>
      <c r="H4" s="23" t="s">
        <v>5</v>
      </c>
      <c r="I4" s="23" t="s">
        <v>6</v>
      </c>
      <c r="J4" s="23" t="s">
        <v>7</v>
      </c>
      <c r="K4" s="23" t="s">
        <v>8</v>
      </c>
      <c r="L4" s="23" t="s">
        <v>35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</row>
    <row r="5" spans="1:1086" ht="201" customHeight="1" x14ac:dyDescent="0.25">
      <c r="A5" s="2" t="s">
        <v>9</v>
      </c>
      <c r="B5" s="21" t="s">
        <v>183</v>
      </c>
      <c r="C5" s="21" t="s">
        <v>23</v>
      </c>
      <c r="D5" s="21" t="s">
        <v>188</v>
      </c>
      <c r="E5" s="21" t="s">
        <v>189</v>
      </c>
      <c r="F5" s="21" t="s">
        <v>181</v>
      </c>
      <c r="G5" s="21" t="s">
        <v>31</v>
      </c>
      <c r="H5" s="21" t="s">
        <v>182</v>
      </c>
      <c r="I5" s="37">
        <f>1432/47425</f>
        <v>3.0195044807590932E-2</v>
      </c>
      <c r="J5" s="37">
        <f>1000/47425</f>
        <v>2.1085925144965736E-2</v>
      </c>
      <c r="K5" s="37">
        <f>L5</f>
        <v>1.2651555086979441E-2</v>
      </c>
      <c r="L5" s="37">
        <f>600/47425</f>
        <v>1.2651555086979441E-2</v>
      </c>
    </row>
    <row r="6" spans="1:1086" ht="159.75" customHeight="1" x14ac:dyDescent="0.25">
      <c r="A6" s="2" t="s">
        <v>10</v>
      </c>
      <c r="B6" s="21" t="s">
        <v>178</v>
      </c>
      <c r="C6" s="21" t="s">
        <v>23</v>
      </c>
      <c r="D6" s="21" t="s">
        <v>179</v>
      </c>
      <c r="E6" s="21" t="s">
        <v>180</v>
      </c>
      <c r="F6" s="21" t="s">
        <v>181</v>
      </c>
      <c r="G6" s="21" t="s">
        <v>31</v>
      </c>
      <c r="H6" s="21" t="s">
        <v>182</v>
      </c>
      <c r="I6" s="37">
        <f>30/120</f>
        <v>0.25</v>
      </c>
      <c r="J6" s="37">
        <f>80/120</f>
        <v>0.66666666666666663</v>
      </c>
      <c r="K6" s="37">
        <f>L6</f>
        <v>0.33333333333333331</v>
      </c>
      <c r="L6" s="37">
        <f>40/120</f>
        <v>0.33333333333333331</v>
      </c>
    </row>
    <row r="7" spans="1:1086" ht="18.75" x14ac:dyDescent="0.25">
      <c r="A7" s="53" t="s">
        <v>55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5"/>
    </row>
    <row r="8" spans="1:1086" ht="45" x14ac:dyDescent="0.25">
      <c r="A8" s="2" t="s">
        <v>11</v>
      </c>
      <c r="B8" s="38" t="s">
        <v>57</v>
      </c>
      <c r="C8" s="38" t="s">
        <v>23</v>
      </c>
      <c r="D8" s="38" t="s">
        <v>56</v>
      </c>
      <c r="E8" s="38" t="s">
        <v>58</v>
      </c>
      <c r="F8" s="39" t="s">
        <v>20</v>
      </c>
      <c r="G8" s="39" t="s">
        <v>24</v>
      </c>
      <c r="H8" s="39" t="s">
        <v>25</v>
      </c>
      <c r="I8" s="39">
        <f>SUM(I9,I10)</f>
        <v>550</v>
      </c>
      <c r="J8" s="39">
        <f>SUM(J9,J10)</f>
        <v>500</v>
      </c>
      <c r="K8" s="22">
        <f>109+191</f>
        <v>300</v>
      </c>
      <c r="L8" s="39">
        <f>SUM(L9:L10)</f>
        <v>215</v>
      </c>
    </row>
    <row r="9" spans="1:1086" ht="75" x14ac:dyDescent="0.25">
      <c r="A9" s="2" t="s">
        <v>12</v>
      </c>
      <c r="B9" s="21" t="s">
        <v>60</v>
      </c>
      <c r="C9" s="21" t="s">
        <v>23</v>
      </c>
      <c r="D9" s="21" t="s">
        <v>59</v>
      </c>
      <c r="E9" s="21" t="s">
        <v>61</v>
      </c>
      <c r="F9" s="22" t="s">
        <v>20</v>
      </c>
      <c r="G9" s="22" t="s">
        <v>24</v>
      </c>
      <c r="H9" s="22" t="s">
        <v>25</v>
      </c>
      <c r="I9" s="22">
        <v>420</v>
      </c>
      <c r="J9" s="22">
        <v>400</v>
      </c>
      <c r="K9" s="22">
        <f>80+147</f>
        <v>227</v>
      </c>
      <c r="L9" s="22">
        <v>176</v>
      </c>
    </row>
    <row r="10" spans="1:1086" ht="75" x14ac:dyDescent="0.25">
      <c r="A10" s="2" t="s">
        <v>42</v>
      </c>
      <c r="B10" s="21" t="s">
        <v>63</v>
      </c>
      <c r="C10" s="21" t="s">
        <v>23</v>
      </c>
      <c r="D10" s="21" t="s">
        <v>64</v>
      </c>
      <c r="E10" s="21" t="s">
        <v>65</v>
      </c>
      <c r="F10" s="22" t="s">
        <v>20</v>
      </c>
      <c r="G10" s="22" t="s">
        <v>24</v>
      </c>
      <c r="H10" s="22" t="s">
        <v>25</v>
      </c>
      <c r="I10" s="22">
        <v>130</v>
      </c>
      <c r="J10" s="22">
        <v>100</v>
      </c>
      <c r="K10" s="22">
        <f>29+44</f>
        <v>73</v>
      </c>
      <c r="L10" s="22">
        <v>39</v>
      </c>
    </row>
    <row r="11" spans="1:1086" ht="93" customHeight="1" x14ac:dyDescent="0.25">
      <c r="A11" s="2" t="s">
        <v>13</v>
      </c>
      <c r="B11" s="38" t="s">
        <v>127</v>
      </c>
      <c r="C11" s="38" t="s">
        <v>128</v>
      </c>
      <c r="D11" s="38" t="s">
        <v>129</v>
      </c>
      <c r="E11" s="38" t="s">
        <v>130</v>
      </c>
      <c r="F11" s="39" t="s">
        <v>20</v>
      </c>
      <c r="G11" s="39" t="s">
        <v>24</v>
      </c>
      <c r="H11" s="39" t="s">
        <v>62</v>
      </c>
      <c r="I11" s="39">
        <f>SUM(I14,I13,I12)</f>
        <v>420</v>
      </c>
      <c r="J11" s="39">
        <f>SUM(J12:J14)</f>
        <v>450</v>
      </c>
      <c r="K11" s="22">
        <f>22+60</f>
        <v>82</v>
      </c>
      <c r="L11" s="39">
        <f>SUM(L12:L14)</f>
        <v>74</v>
      </c>
    </row>
    <row r="12" spans="1:1086" ht="105" x14ac:dyDescent="0.25">
      <c r="A12" s="2" t="s">
        <v>67</v>
      </c>
      <c r="B12" s="21" t="s">
        <v>150</v>
      </c>
      <c r="C12" s="21" t="s">
        <v>128</v>
      </c>
      <c r="D12" s="21" t="s">
        <v>151</v>
      </c>
      <c r="E12" s="21" t="s">
        <v>152</v>
      </c>
      <c r="F12" s="22" t="s">
        <v>20</v>
      </c>
      <c r="G12" s="22" t="s">
        <v>24</v>
      </c>
      <c r="H12" s="22" t="s">
        <v>33</v>
      </c>
      <c r="I12" s="22">
        <v>200</v>
      </c>
      <c r="J12" s="22">
        <v>210</v>
      </c>
      <c r="K12" s="22">
        <f>6+21</f>
        <v>27</v>
      </c>
      <c r="L12" s="22">
        <v>54</v>
      </c>
    </row>
    <row r="13" spans="1:1086" ht="90" x14ac:dyDescent="0.25">
      <c r="A13" s="2" t="s">
        <v>68</v>
      </c>
      <c r="B13" s="21" t="s">
        <v>149</v>
      </c>
      <c r="C13" s="21" t="s">
        <v>128</v>
      </c>
      <c r="D13" s="21" t="s">
        <v>144</v>
      </c>
      <c r="E13" s="21" t="s">
        <v>145</v>
      </c>
      <c r="F13" s="22" t="s">
        <v>20</v>
      </c>
      <c r="G13" s="22" t="s">
        <v>24</v>
      </c>
      <c r="H13" s="22" t="s">
        <v>62</v>
      </c>
      <c r="I13" s="22">
        <v>90</v>
      </c>
      <c r="J13" s="22">
        <v>100</v>
      </c>
      <c r="K13" s="22">
        <f>10+19</f>
        <v>29</v>
      </c>
      <c r="L13" s="22">
        <v>10</v>
      </c>
    </row>
    <row r="14" spans="1:1086" ht="135" x14ac:dyDescent="0.25">
      <c r="A14" s="2" t="s">
        <v>131</v>
      </c>
      <c r="B14" s="21" t="s">
        <v>153</v>
      </c>
      <c r="C14" s="21" t="s">
        <v>128</v>
      </c>
      <c r="D14" s="21" t="s">
        <v>154</v>
      </c>
      <c r="E14" s="21" t="s">
        <v>155</v>
      </c>
      <c r="F14" s="22" t="s">
        <v>20</v>
      </c>
      <c r="G14" s="22" t="s">
        <v>24</v>
      </c>
      <c r="H14" s="22" t="s">
        <v>33</v>
      </c>
      <c r="I14" s="22">
        <v>130</v>
      </c>
      <c r="J14" s="22">
        <v>140</v>
      </c>
      <c r="K14" s="22">
        <f>6+20</f>
        <v>26</v>
      </c>
      <c r="L14" s="22">
        <v>10</v>
      </c>
    </row>
    <row r="15" spans="1:1086" ht="18.75" x14ac:dyDescent="0.25">
      <c r="A15" s="53" t="s">
        <v>66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5"/>
    </row>
    <row r="16" spans="1:1086" ht="90" x14ac:dyDescent="0.25">
      <c r="A16" s="2" t="s">
        <v>14</v>
      </c>
      <c r="B16" s="38" t="s">
        <v>39</v>
      </c>
      <c r="C16" s="38" t="s">
        <v>32</v>
      </c>
      <c r="D16" s="38" t="s">
        <v>40</v>
      </c>
      <c r="E16" s="38" t="s">
        <v>41</v>
      </c>
      <c r="F16" s="39" t="s">
        <v>20</v>
      </c>
      <c r="G16" s="39" t="s">
        <v>24</v>
      </c>
      <c r="H16" s="39" t="s">
        <v>33</v>
      </c>
      <c r="I16" s="39" t="s">
        <v>116</v>
      </c>
      <c r="J16" s="39">
        <f>SUM(J17:J19)</f>
        <v>130</v>
      </c>
      <c r="K16" s="39">
        <f>198+218</f>
        <v>416</v>
      </c>
      <c r="L16" s="39">
        <f>SUM(L17,L18,L19)</f>
        <v>10</v>
      </c>
    </row>
    <row r="17" spans="1:1086" ht="135" x14ac:dyDescent="0.25">
      <c r="A17" s="2" t="s">
        <v>132</v>
      </c>
      <c r="B17" s="21" t="s">
        <v>157</v>
      </c>
      <c r="C17" s="21" t="s">
        <v>32</v>
      </c>
      <c r="D17" s="21" t="s">
        <v>156</v>
      </c>
      <c r="E17" s="21" t="s">
        <v>158</v>
      </c>
      <c r="F17" s="22" t="s">
        <v>20</v>
      </c>
      <c r="G17" s="22" t="s">
        <v>24</v>
      </c>
      <c r="H17" s="22" t="s">
        <v>33</v>
      </c>
      <c r="I17" s="22">
        <v>84</v>
      </c>
      <c r="J17" s="21">
        <v>95</v>
      </c>
      <c r="K17" s="21">
        <f>175+179</f>
        <v>354</v>
      </c>
      <c r="L17" s="21">
        <v>8</v>
      </c>
    </row>
    <row r="18" spans="1:1086" s="6" customFormat="1" ht="118.5" customHeight="1" x14ac:dyDescent="0.25">
      <c r="A18" s="2" t="s">
        <v>133</v>
      </c>
      <c r="B18" s="21" t="s">
        <v>159</v>
      </c>
      <c r="C18" s="21" t="s">
        <v>32</v>
      </c>
      <c r="D18" s="21" t="s">
        <v>160</v>
      </c>
      <c r="E18" s="21" t="s">
        <v>161</v>
      </c>
      <c r="F18" s="22" t="s">
        <v>20</v>
      </c>
      <c r="G18" s="22" t="s">
        <v>24</v>
      </c>
      <c r="H18" s="22" t="s">
        <v>33</v>
      </c>
      <c r="I18" s="22" t="s">
        <v>116</v>
      </c>
      <c r="J18" s="21">
        <v>10</v>
      </c>
      <c r="K18" s="21">
        <f>20+28</f>
        <v>48</v>
      </c>
      <c r="L18" s="21">
        <v>0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  <c r="AMM18"/>
      <c r="AMN18"/>
      <c r="AMO18"/>
      <c r="AMP18"/>
      <c r="AMQ18"/>
      <c r="AMR18"/>
      <c r="AMS18"/>
      <c r="AMT18"/>
      <c r="AMU18"/>
      <c r="AMV18"/>
      <c r="AMW18"/>
      <c r="AMX18"/>
      <c r="AMY18"/>
      <c r="AMZ18"/>
      <c r="ANA18"/>
      <c r="ANB18"/>
      <c r="ANC18"/>
      <c r="AND18"/>
      <c r="ANE18"/>
      <c r="ANF18"/>
      <c r="ANG18"/>
      <c r="ANH18"/>
      <c r="ANI18"/>
      <c r="ANJ18"/>
      <c r="ANK18"/>
      <c r="ANL18"/>
      <c r="ANM18"/>
      <c r="ANN18"/>
      <c r="ANO18"/>
      <c r="ANP18"/>
      <c r="ANQ18"/>
      <c r="ANR18"/>
      <c r="ANS18"/>
      <c r="ANT18"/>
      <c r="ANU18"/>
      <c r="ANV18"/>
      <c r="ANW18"/>
      <c r="ANX18"/>
      <c r="ANY18"/>
      <c r="ANZ18"/>
      <c r="AOA18"/>
      <c r="AOB18"/>
      <c r="AOC18"/>
      <c r="AOD18"/>
      <c r="AOE18"/>
      <c r="AOF18"/>
      <c r="AOG18"/>
      <c r="AOH18"/>
      <c r="AOI18"/>
      <c r="AOJ18"/>
      <c r="AOK18"/>
      <c r="AOL18"/>
      <c r="AOM18"/>
      <c r="AON18"/>
      <c r="AOO18"/>
      <c r="AOP18"/>
      <c r="AOQ18"/>
      <c r="AOR18"/>
      <c r="AOS18"/>
      <c r="AOT18"/>
    </row>
    <row r="19" spans="1:1086" s="6" customFormat="1" ht="60" x14ac:dyDescent="0.25">
      <c r="A19" s="2" t="s">
        <v>133</v>
      </c>
      <c r="B19" s="21" t="s">
        <v>162</v>
      </c>
      <c r="C19" s="21" t="s">
        <v>32</v>
      </c>
      <c r="D19" s="21" t="s">
        <v>92</v>
      </c>
      <c r="E19" s="21" t="s">
        <v>93</v>
      </c>
      <c r="F19" s="22" t="s">
        <v>20</v>
      </c>
      <c r="G19" s="22" t="s">
        <v>24</v>
      </c>
      <c r="H19" s="22" t="s">
        <v>33</v>
      </c>
      <c r="I19" s="22">
        <v>20</v>
      </c>
      <c r="J19" s="21">
        <v>25</v>
      </c>
      <c r="K19" s="21">
        <f>3+11</f>
        <v>14</v>
      </c>
      <c r="L19" s="21">
        <v>2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  <c r="AML19"/>
      <c r="AMM19"/>
      <c r="AMN19"/>
      <c r="AMO19"/>
      <c r="AMP19"/>
      <c r="AMQ19"/>
      <c r="AMR19"/>
      <c r="AMS19"/>
      <c r="AMT19"/>
      <c r="AMU19"/>
      <c r="AMV19"/>
      <c r="AMW19"/>
      <c r="AMX19"/>
      <c r="AMY19"/>
      <c r="AMZ19"/>
      <c r="ANA19"/>
      <c r="ANB19"/>
      <c r="ANC19"/>
      <c r="AND19"/>
      <c r="ANE19"/>
      <c r="ANF19"/>
      <c r="ANG19"/>
      <c r="ANH19"/>
      <c r="ANI19"/>
      <c r="ANJ19"/>
      <c r="ANK19"/>
      <c r="ANL19"/>
      <c r="ANM19"/>
      <c r="ANN19"/>
      <c r="ANO19"/>
      <c r="ANP19"/>
      <c r="ANQ19"/>
      <c r="ANR19"/>
      <c r="ANS19"/>
      <c r="ANT19"/>
      <c r="ANU19"/>
      <c r="ANV19"/>
      <c r="ANW19"/>
      <c r="ANX19"/>
      <c r="ANY19"/>
      <c r="ANZ19"/>
      <c r="AOA19"/>
      <c r="AOB19"/>
      <c r="AOC19"/>
      <c r="AOD19"/>
      <c r="AOE19"/>
      <c r="AOF19"/>
      <c r="AOG19"/>
      <c r="AOH19"/>
      <c r="AOI19"/>
      <c r="AOJ19"/>
      <c r="AOK19"/>
      <c r="AOL19"/>
      <c r="AOM19"/>
      <c r="AON19"/>
      <c r="AOO19"/>
      <c r="AOP19"/>
      <c r="AOQ19"/>
      <c r="AOR19"/>
      <c r="AOS19"/>
      <c r="AOT19"/>
    </row>
    <row r="20" spans="1:1086" s="6" customFormat="1" ht="104.25" customHeight="1" x14ac:dyDescent="0.25">
      <c r="A20" s="2" t="s">
        <v>36</v>
      </c>
      <c r="B20" s="38" t="s">
        <v>163</v>
      </c>
      <c r="C20" s="38" t="s">
        <v>23</v>
      </c>
      <c r="D20" s="38" t="s">
        <v>164</v>
      </c>
      <c r="E20" s="38" t="s">
        <v>165</v>
      </c>
      <c r="F20" s="38" t="s">
        <v>20</v>
      </c>
      <c r="G20" s="39" t="s">
        <v>24</v>
      </c>
      <c r="H20" s="39" t="s">
        <v>33</v>
      </c>
      <c r="I20" s="39" t="s">
        <v>116</v>
      </c>
      <c r="J20" s="38">
        <f>SUM(J21:J23)</f>
        <v>2840</v>
      </c>
      <c r="K20" s="38">
        <f>423+651</f>
        <v>1074</v>
      </c>
      <c r="L20" s="38">
        <f>SUM(L21:L22,L23)</f>
        <v>161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  <c r="AML20"/>
      <c r="AMM20"/>
      <c r="AMN20"/>
      <c r="AMO20"/>
      <c r="AMP20"/>
      <c r="AMQ20"/>
      <c r="AMR20"/>
      <c r="AMS20"/>
      <c r="AMT20"/>
      <c r="AMU20"/>
      <c r="AMV20"/>
      <c r="AMW20"/>
      <c r="AMX20"/>
      <c r="AMY20"/>
      <c r="AMZ20"/>
      <c r="ANA20"/>
      <c r="ANB20"/>
      <c r="ANC20"/>
      <c r="AND20"/>
      <c r="ANE20"/>
      <c r="ANF20"/>
      <c r="ANG20"/>
      <c r="ANH20"/>
      <c r="ANI20"/>
      <c r="ANJ20"/>
      <c r="ANK20"/>
      <c r="ANL20"/>
      <c r="ANM20"/>
      <c r="ANN20"/>
      <c r="ANO20"/>
      <c r="ANP20"/>
      <c r="ANQ20"/>
      <c r="ANR20"/>
      <c r="ANS20"/>
      <c r="ANT20"/>
      <c r="ANU20"/>
      <c r="ANV20"/>
      <c r="ANW20"/>
      <c r="ANX20"/>
      <c r="ANY20"/>
      <c r="ANZ20"/>
      <c r="AOA20"/>
      <c r="AOB20"/>
      <c r="AOC20"/>
      <c r="AOD20"/>
      <c r="AOE20"/>
      <c r="AOF20"/>
      <c r="AOG20"/>
      <c r="AOH20"/>
      <c r="AOI20"/>
      <c r="AOJ20"/>
      <c r="AOK20"/>
      <c r="AOL20"/>
      <c r="AOM20"/>
      <c r="AON20"/>
      <c r="AOO20"/>
      <c r="AOP20"/>
      <c r="AOQ20"/>
      <c r="AOR20"/>
      <c r="AOS20"/>
      <c r="AOT20"/>
    </row>
    <row r="21" spans="1:1086" s="6" customFormat="1" ht="90" x14ac:dyDescent="0.25">
      <c r="A21" s="2" t="s">
        <v>70</v>
      </c>
      <c r="B21" s="21" t="s">
        <v>44</v>
      </c>
      <c r="C21" s="21" t="s">
        <v>23</v>
      </c>
      <c r="D21" s="21" t="s">
        <v>43</v>
      </c>
      <c r="E21" s="21" t="s">
        <v>45</v>
      </c>
      <c r="F21" s="21" t="s">
        <v>20</v>
      </c>
      <c r="G21" s="22" t="s">
        <v>24</v>
      </c>
      <c r="H21" s="22" t="s">
        <v>33</v>
      </c>
      <c r="I21" s="22">
        <v>910</v>
      </c>
      <c r="J21" s="21">
        <v>920</v>
      </c>
      <c r="K21" s="21">
        <f>250+354</f>
        <v>604</v>
      </c>
      <c r="L21" s="21">
        <v>63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  <c r="AMM21"/>
      <c r="AMN21"/>
      <c r="AMO21"/>
      <c r="AMP21"/>
      <c r="AMQ21"/>
      <c r="AMR21"/>
      <c r="AMS21"/>
      <c r="AMT21"/>
      <c r="AMU21"/>
      <c r="AMV21"/>
      <c r="AMW21"/>
      <c r="AMX21"/>
      <c r="AMY21"/>
      <c r="AMZ21"/>
      <c r="ANA21"/>
      <c r="ANB21"/>
      <c r="ANC21"/>
      <c r="AND21"/>
      <c r="ANE21"/>
      <c r="ANF21"/>
      <c r="ANG21"/>
      <c r="ANH21"/>
      <c r="ANI21"/>
      <c r="ANJ21"/>
      <c r="ANK21"/>
      <c r="ANL21"/>
      <c r="ANM21"/>
      <c r="ANN21"/>
      <c r="ANO21"/>
      <c r="ANP21"/>
      <c r="ANQ21"/>
      <c r="ANR21"/>
      <c r="ANS21"/>
      <c r="ANT21"/>
      <c r="ANU21"/>
      <c r="ANV21"/>
      <c r="ANW21"/>
      <c r="ANX21"/>
      <c r="ANY21"/>
      <c r="ANZ21"/>
      <c r="AOA21"/>
      <c r="AOB21"/>
      <c r="AOC21"/>
      <c r="AOD21"/>
      <c r="AOE21"/>
      <c r="AOF21"/>
      <c r="AOG21"/>
      <c r="AOH21"/>
      <c r="AOI21"/>
      <c r="AOJ21"/>
      <c r="AOK21"/>
      <c r="AOL21"/>
      <c r="AOM21"/>
      <c r="AON21"/>
      <c r="AOO21"/>
      <c r="AOP21"/>
      <c r="AOQ21"/>
      <c r="AOR21"/>
      <c r="AOS21"/>
      <c r="AOT21"/>
    </row>
    <row r="22" spans="1:1086" s="6" customFormat="1" ht="120" x14ac:dyDescent="0.25">
      <c r="A22" s="2" t="s">
        <v>84</v>
      </c>
      <c r="B22" s="21" t="s">
        <v>94</v>
      </c>
      <c r="C22" s="21" t="s">
        <v>23</v>
      </c>
      <c r="D22" s="21" t="s">
        <v>95</v>
      </c>
      <c r="E22" s="21" t="s">
        <v>96</v>
      </c>
      <c r="F22" s="21" t="s">
        <v>20</v>
      </c>
      <c r="G22" s="22" t="s">
        <v>24</v>
      </c>
      <c r="H22" s="22" t="s">
        <v>33</v>
      </c>
      <c r="I22" s="22">
        <v>950</v>
      </c>
      <c r="J22" s="21">
        <v>1000</v>
      </c>
      <c r="K22" s="21">
        <f>150+254</f>
        <v>404</v>
      </c>
      <c r="L22" s="21">
        <v>98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  <c r="AML22"/>
      <c r="AMM22"/>
      <c r="AMN22"/>
      <c r="AMO22"/>
      <c r="AMP22"/>
      <c r="AMQ22"/>
      <c r="AMR22"/>
      <c r="AMS22"/>
      <c r="AMT22"/>
      <c r="AMU22"/>
      <c r="AMV22"/>
      <c r="AMW22"/>
      <c r="AMX22"/>
      <c r="AMY22"/>
      <c r="AMZ22"/>
      <c r="ANA22"/>
      <c r="ANB22"/>
      <c r="ANC22"/>
      <c r="AND22"/>
      <c r="ANE22"/>
      <c r="ANF22"/>
      <c r="ANG22"/>
      <c r="ANH22"/>
      <c r="ANI22"/>
      <c r="ANJ22"/>
      <c r="ANK22"/>
      <c r="ANL22"/>
      <c r="ANM22"/>
      <c r="ANN22"/>
      <c r="ANO22"/>
      <c r="ANP22"/>
      <c r="ANQ22"/>
      <c r="ANR22"/>
      <c r="ANS22"/>
      <c r="ANT22"/>
      <c r="ANU22"/>
      <c r="ANV22"/>
      <c r="ANW22"/>
      <c r="ANX22"/>
      <c r="ANY22"/>
      <c r="ANZ22"/>
      <c r="AOA22"/>
      <c r="AOB22"/>
      <c r="AOC22"/>
      <c r="AOD22"/>
      <c r="AOE22"/>
      <c r="AOF22"/>
      <c r="AOG22"/>
      <c r="AOH22"/>
      <c r="AOI22"/>
      <c r="AOJ22"/>
      <c r="AOK22"/>
      <c r="AOL22"/>
      <c r="AOM22"/>
      <c r="AON22"/>
      <c r="AOO22"/>
      <c r="AOP22"/>
      <c r="AOQ22"/>
      <c r="AOR22"/>
      <c r="AOS22"/>
      <c r="AOT22"/>
    </row>
    <row r="23" spans="1:1086" s="6" customFormat="1" ht="135" customHeight="1" x14ac:dyDescent="0.25">
      <c r="A23" s="2" t="s">
        <v>176</v>
      </c>
      <c r="B23" s="21" t="s">
        <v>166</v>
      </c>
      <c r="C23" s="21" t="s">
        <v>23</v>
      </c>
      <c r="D23" s="21" t="s">
        <v>167</v>
      </c>
      <c r="E23" s="21" t="s">
        <v>168</v>
      </c>
      <c r="F23" s="21" t="s">
        <v>20</v>
      </c>
      <c r="G23" s="22" t="s">
        <v>24</v>
      </c>
      <c r="H23" s="22" t="s">
        <v>62</v>
      </c>
      <c r="I23" s="22" t="s">
        <v>116</v>
      </c>
      <c r="J23" s="21">
        <v>920</v>
      </c>
      <c r="K23" s="21">
        <f>23+43</f>
        <v>66</v>
      </c>
      <c r="L23" s="21">
        <v>0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  <c r="AML23"/>
      <c r="AMM23"/>
      <c r="AMN23"/>
      <c r="AMO23"/>
      <c r="AMP23"/>
      <c r="AMQ23"/>
      <c r="AMR23"/>
      <c r="AMS23"/>
      <c r="AMT23"/>
      <c r="AMU23"/>
      <c r="AMV23"/>
      <c r="AMW23"/>
      <c r="AMX23"/>
      <c r="AMY23"/>
      <c r="AMZ23"/>
      <c r="ANA23"/>
      <c r="ANB23"/>
      <c r="ANC23"/>
      <c r="AND23"/>
      <c r="ANE23"/>
      <c r="ANF23"/>
      <c r="ANG23"/>
      <c r="ANH23"/>
      <c r="ANI23"/>
      <c r="ANJ23"/>
      <c r="ANK23"/>
      <c r="ANL23"/>
      <c r="ANM23"/>
      <c r="ANN23"/>
      <c r="ANO23"/>
      <c r="ANP23"/>
      <c r="ANQ23"/>
      <c r="ANR23"/>
      <c r="ANS23"/>
      <c r="ANT23"/>
      <c r="ANU23"/>
      <c r="ANV23"/>
      <c r="ANW23"/>
      <c r="ANX23"/>
      <c r="ANY23"/>
      <c r="ANZ23"/>
      <c r="AOA23"/>
      <c r="AOB23"/>
      <c r="AOC23"/>
      <c r="AOD23"/>
      <c r="AOE23"/>
      <c r="AOF23"/>
      <c r="AOG23"/>
      <c r="AOH23"/>
      <c r="AOI23"/>
      <c r="AOJ23"/>
      <c r="AOK23"/>
      <c r="AOL23"/>
      <c r="AOM23"/>
      <c r="AON23"/>
      <c r="AOO23"/>
      <c r="AOP23"/>
      <c r="AOQ23"/>
      <c r="AOR23"/>
      <c r="AOS23"/>
      <c r="AOT23"/>
    </row>
    <row r="24" spans="1:1086" s="6" customFormat="1" ht="75" x14ac:dyDescent="0.25">
      <c r="A24" s="2" t="s">
        <v>37</v>
      </c>
      <c r="B24" s="38" t="s">
        <v>85</v>
      </c>
      <c r="C24" s="38" t="s">
        <v>23</v>
      </c>
      <c r="D24" s="38" t="s">
        <v>86</v>
      </c>
      <c r="E24" s="38" t="s">
        <v>87</v>
      </c>
      <c r="F24" s="38" t="s">
        <v>20</v>
      </c>
      <c r="G24" s="39" t="s">
        <v>24</v>
      </c>
      <c r="H24" s="39" t="s">
        <v>33</v>
      </c>
      <c r="I24" s="39">
        <v>0</v>
      </c>
      <c r="J24" s="38">
        <v>120</v>
      </c>
      <c r="K24" s="38">
        <f>12+43</f>
        <v>55</v>
      </c>
      <c r="L24" s="38">
        <f>SUM(L25:L26)</f>
        <v>106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  <c r="AML24"/>
      <c r="AMM24"/>
      <c r="AMN24"/>
      <c r="AMO24"/>
      <c r="AMP24"/>
      <c r="AMQ24"/>
      <c r="AMR24"/>
      <c r="AMS24"/>
      <c r="AMT24"/>
      <c r="AMU24"/>
      <c r="AMV24"/>
      <c r="AMW24"/>
      <c r="AMX24"/>
      <c r="AMY24"/>
      <c r="AMZ24"/>
      <c r="ANA24"/>
      <c r="ANB24"/>
      <c r="ANC24"/>
      <c r="AND24"/>
      <c r="ANE24"/>
      <c r="ANF24"/>
      <c r="ANG24"/>
      <c r="ANH24"/>
      <c r="ANI24"/>
      <c r="ANJ24"/>
      <c r="ANK24"/>
      <c r="ANL24"/>
      <c r="ANM24"/>
      <c r="ANN24"/>
      <c r="ANO24"/>
      <c r="ANP24"/>
      <c r="ANQ24"/>
      <c r="ANR24"/>
      <c r="ANS24"/>
      <c r="ANT24"/>
      <c r="ANU24"/>
      <c r="ANV24"/>
      <c r="ANW24"/>
      <c r="ANX24"/>
      <c r="ANY24"/>
      <c r="ANZ24"/>
      <c r="AOA24"/>
      <c r="AOB24"/>
      <c r="AOC24"/>
      <c r="AOD24"/>
      <c r="AOE24"/>
      <c r="AOF24"/>
      <c r="AOG24"/>
      <c r="AOH24"/>
      <c r="AOI24"/>
      <c r="AOJ24"/>
      <c r="AOK24"/>
      <c r="AOL24"/>
      <c r="AOM24"/>
      <c r="AON24"/>
      <c r="AOO24"/>
      <c r="AOP24"/>
      <c r="AOQ24"/>
      <c r="AOR24"/>
      <c r="AOS24"/>
      <c r="AOT24"/>
    </row>
    <row r="25" spans="1:1086" s="6" customFormat="1" ht="90" x14ac:dyDescent="0.25">
      <c r="A25" s="2" t="s">
        <v>134</v>
      </c>
      <c r="B25" s="21" t="s">
        <v>148</v>
      </c>
      <c r="C25" s="21" t="s">
        <v>23</v>
      </c>
      <c r="D25" s="21" t="s">
        <v>48</v>
      </c>
      <c r="E25" s="21" t="s">
        <v>47</v>
      </c>
      <c r="F25" s="21" t="s">
        <v>20</v>
      </c>
      <c r="G25" s="22" t="s">
        <v>24</v>
      </c>
      <c r="H25" s="22" t="s">
        <v>33</v>
      </c>
      <c r="I25" s="22">
        <v>0</v>
      </c>
      <c r="J25" s="21">
        <v>100</v>
      </c>
      <c r="K25" s="21">
        <f>2+21</f>
        <v>23</v>
      </c>
      <c r="L25" s="21">
        <v>8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  <c r="AML25"/>
      <c r="AMM25"/>
      <c r="AMN25"/>
      <c r="AMO25"/>
      <c r="AMP25"/>
      <c r="AMQ25"/>
      <c r="AMR25"/>
      <c r="AMS25"/>
      <c r="AMT25"/>
      <c r="AMU25"/>
      <c r="AMV25"/>
      <c r="AMW25"/>
      <c r="AMX25"/>
      <c r="AMY25"/>
      <c r="AMZ25"/>
      <c r="ANA25"/>
      <c r="ANB25"/>
      <c r="ANC25"/>
      <c r="AND25"/>
      <c r="ANE25"/>
      <c r="ANF25"/>
      <c r="ANG25"/>
      <c r="ANH25"/>
      <c r="ANI25"/>
      <c r="ANJ25"/>
      <c r="ANK25"/>
      <c r="ANL25"/>
      <c r="ANM25"/>
      <c r="ANN25"/>
      <c r="ANO25"/>
      <c r="ANP25"/>
      <c r="ANQ25"/>
      <c r="ANR25"/>
      <c r="ANS25"/>
      <c r="ANT25"/>
      <c r="ANU25"/>
      <c r="ANV25"/>
      <c r="ANW25"/>
      <c r="ANX25"/>
      <c r="ANY25"/>
      <c r="ANZ25"/>
      <c r="AOA25"/>
      <c r="AOB25"/>
      <c r="AOC25"/>
      <c r="AOD25"/>
      <c r="AOE25"/>
      <c r="AOF25"/>
      <c r="AOG25"/>
      <c r="AOH25"/>
      <c r="AOI25"/>
      <c r="AOJ25"/>
      <c r="AOK25"/>
      <c r="AOL25"/>
      <c r="AOM25"/>
      <c r="AON25"/>
      <c r="AOO25"/>
      <c r="AOP25"/>
      <c r="AOQ25"/>
      <c r="AOR25"/>
      <c r="AOS25"/>
      <c r="AOT25"/>
    </row>
    <row r="26" spans="1:1086" s="6" customFormat="1" ht="90" x14ac:dyDescent="0.25">
      <c r="A26" s="2" t="s">
        <v>135</v>
      </c>
      <c r="B26" s="21" t="s">
        <v>97</v>
      </c>
      <c r="C26" s="21" t="s">
        <v>23</v>
      </c>
      <c r="D26" s="21" t="s">
        <v>98</v>
      </c>
      <c r="E26" s="21" t="s">
        <v>99</v>
      </c>
      <c r="F26" s="21" t="s">
        <v>20</v>
      </c>
      <c r="G26" s="22" t="s">
        <v>24</v>
      </c>
      <c r="H26" s="22" t="s">
        <v>33</v>
      </c>
      <c r="I26" s="22">
        <v>0</v>
      </c>
      <c r="J26" s="21">
        <v>120</v>
      </c>
      <c r="K26" s="21">
        <f>10+22</f>
        <v>32</v>
      </c>
      <c r="L26" s="21">
        <v>98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  <c r="AMK26"/>
      <c r="AML26"/>
      <c r="AMM26"/>
      <c r="AMN26"/>
      <c r="AMO26"/>
      <c r="AMP26"/>
      <c r="AMQ26"/>
      <c r="AMR26"/>
      <c r="AMS26"/>
      <c r="AMT26"/>
      <c r="AMU26"/>
      <c r="AMV26"/>
      <c r="AMW26"/>
      <c r="AMX26"/>
      <c r="AMY26"/>
      <c r="AMZ26"/>
      <c r="ANA26"/>
      <c r="ANB26"/>
      <c r="ANC26"/>
      <c r="AND26"/>
      <c r="ANE26"/>
      <c r="ANF26"/>
      <c r="ANG26"/>
      <c r="ANH26"/>
      <c r="ANI26"/>
      <c r="ANJ26"/>
      <c r="ANK26"/>
      <c r="ANL26"/>
      <c r="ANM26"/>
      <c r="ANN26"/>
      <c r="ANO26"/>
      <c r="ANP26"/>
      <c r="ANQ26"/>
      <c r="ANR26"/>
      <c r="ANS26"/>
      <c r="ANT26"/>
      <c r="ANU26"/>
      <c r="ANV26"/>
      <c r="ANW26"/>
      <c r="ANX26"/>
      <c r="ANY26"/>
      <c r="ANZ26"/>
      <c r="AOA26"/>
      <c r="AOB26"/>
      <c r="AOC26"/>
      <c r="AOD26"/>
      <c r="AOE26"/>
      <c r="AOF26"/>
      <c r="AOG26"/>
      <c r="AOH26"/>
      <c r="AOI26"/>
      <c r="AOJ26"/>
      <c r="AOK26"/>
      <c r="AOL26"/>
      <c r="AOM26"/>
      <c r="AON26"/>
      <c r="AOO26"/>
      <c r="AOP26"/>
      <c r="AOQ26"/>
      <c r="AOR26"/>
      <c r="AOS26"/>
      <c r="AOT26"/>
    </row>
    <row r="27" spans="1:1086" s="6" customFormat="1" ht="18.75" x14ac:dyDescent="0.25">
      <c r="A27" s="53" t="s">
        <v>69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5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  <c r="AMK27"/>
      <c r="AML27"/>
      <c r="AMM27"/>
      <c r="AMN27"/>
      <c r="AMO27"/>
      <c r="AMP27"/>
      <c r="AMQ27"/>
      <c r="AMR27"/>
      <c r="AMS27"/>
      <c r="AMT27"/>
      <c r="AMU27"/>
      <c r="AMV27"/>
      <c r="AMW27"/>
      <c r="AMX27"/>
      <c r="AMY27"/>
      <c r="AMZ27"/>
      <c r="ANA27"/>
      <c r="ANB27"/>
      <c r="ANC27"/>
      <c r="AND27"/>
      <c r="ANE27"/>
      <c r="ANF27"/>
      <c r="ANG27"/>
      <c r="ANH27"/>
      <c r="ANI27"/>
      <c r="ANJ27"/>
      <c r="ANK27"/>
      <c r="ANL27"/>
      <c r="ANM27"/>
      <c r="ANN27"/>
      <c r="ANO27"/>
      <c r="ANP27"/>
      <c r="ANQ27"/>
      <c r="ANR27"/>
      <c r="ANS27"/>
      <c r="ANT27"/>
      <c r="ANU27"/>
      <c r="ANV27"/>
      <c r="ANW27"/>
      <c r="ANX27"/>
      <c r="ANY27"/>
      <c r="ANZ27"/>
      <c r="AOA27"/>
      <c r="AOB27"/>
      <c r="AOC27"/>
      <c r="AOD27"/>
      <c r="AOE27"/>
      <c r="AOF27"/>
      <c r="AOG27"/>
      <c r="AOH27"/>
      <c r="AOI27"/>
      <c r="AOJ27"/>
      <c r="AOK27"/>
      <c r="AOL27"/>
      <c r="AOM27"/>
      <c r="AON27"/>
      <c r="AOO27"/>
      <c r="AOP27"/>
      <c r="AOQ27"/>
      <c r="AOR27"/>
      <c r="AOS27"/>
      <c r="AOT27"/>
    </row>
    <row r="28" spans="1:1086" s="6" customFormat="1" ht="60" x14ac:dyDescent="0.25">
      <c r="A28" s="2" t="s">
        <v>54</v>
      </c>
      <c r="B28" s="38" t="s">
        <v>49</v>
      </c>
      <c r="C28" s="38" t="s">
        <v>23</v>
      </c>
      <c r="D28" s="38" t="s">
        <v>50</v>
      </c>
      <c r="E28" s="38" t="s">
        <v>51</v>
      </c>
      <c r="F28" s="39" t="s">
        <v>20</v>
      </c>
      <c r="G28" s="39" t="s">
        <v>24</v>
      </c>
      <c r="H28" s="39" t="s">
        <v>25</v>
      </c>
      <c r="I28" s="39" t="s">
        <v>116</v>
      </c>
      <c r="J28" s="39">
        <f>SUM(J29:J31)</f>
        <v>196</v>
      </c>
      <c r="K28" s="39">
        <f>46+67</f>
        <v>113</v>
      </c>
      <c r="L28" s="39">
        <f>SUM(L29:L31)</f>
        <v>120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  <c r="AMK28"/>
      <c r="AML28"/>
      <c r="AMM28"/>
      <c r="AMN28"/>
      <c r="AMO28"/>
      <c r="AMP28"/>
      <c r="AMQ28"/>
      <c r="AMR28"/>
      <c r="AMS28"/>
      <c r="AMT28"/>
      <c r="AMU28"/>
      <c r="AMV28"/>
      <c r="AMW28"/>
      <c r="AMX28"/>
      <c r="AMY28"/>
      <c r="AMZ28"/>
      <c r="ANA28"/>
      <c r="ANB28"/>
      <c r="ANC28"/>
      <c r="AND28"/>
      <c r="ANE28"/>
      <c r="ANF28"/>
      <c r="ANG28"/>
      <c r="ANH28"/>
      <c r="ANI28"/>
      <c r="ANJ28"/>
      <c r="ANK28"/>
      <c r="ANL28"/>
      <c r="ANM28"/>
      <c r="ANN28"/>
      <c r="ANO28"/>
      <c r="ANP28"/>
      <c r="ANQ28"/>
      <c r="ANR28"/>
      <c r="ANS28"/>
      <c r="ANT28"/>
      <c r="ANU28"/>
      <c r="ANV28"/>
      <c r="ANW28"/>
      <c r="ANX28"/>
      <c r="ANY28"/>
      <c r="ANZ28"/>
      <c r="AOA28"/>
      <c r="AOB28"/>
      <c r="AOC28"/>
      <c r="AOD28"/>
      <c r="AOE28"/>
      <c r="AOF28"/>
      <c r="AOG28"/>
      <c r="AOH28"/>
      <c r="AOI28"/>
      <c r="AOJ28"/>
      <c r="AOK28"/>
      <c r="AOL28"/>
      <c r="AOM28"/>
      <c r="AON28"/>
      <c r="AOO28"/>
      <c r="AOP28"/>
      <c r="AOQ28"/>
      <c r="AOR28"/>
      <c r="AOS28"/>
      <c r="AOT28"/>
    </row>
    <row r="29" spans="1:1086" s="6" customFormat="1" ht="75" x14ac:dyDescent="0.25">
      <c r="A29" s="2" t="s">
        <v>136</v>
      </c>
      <c r="B29" s="21" t="s">
        <v>52</v>
      </c>
      <c r="C29" s="21" t="s">
        <v>23</v>
      </c>
      <c r="D29" s="21" t="s">
        <v>34</v>
      </c>
      <c r="E29" s="21" t="s">
        <v>53</v>
      </c>
      <c r="F29" s="22" t="s">
        <v>20</v>
      </c>
      <c r="G29" s="22" t="s">
        <v>24</v>
      </c>
      <c r="H29" s="22" t="s">
        <v>25</v>
      </c>
      <c r="I29" s="22">
        <v>200</v>
      </c>
      <c r="J29" s="22">
        <v>190</v>
      </c>
      <c r="K29" s="22">
        <f>46+62</f>
        <v>108</v>
      </c>
      <c r="L29" s="22">
        <v>120</v>
      </c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  <c r="AMK29"/>
      <c r="AML29"/>
      <c r="AMM29"/>
      <c r="AMN29"/>
      <c r="AMO29"/>
      <c r="AMP29"/>
      <c r="AMQ29"/>
      <c r="AMR29"/>
      <c r="AMS29"/>
      <c r="AMT29"/>
      <c r="AMU29"/>
      <c r="AMV29"/>
      <c r="AMW29"/>
      <c r="AMX29"/>
      <c r="AMY29"/>
      <c r="AMZ29"/>
      <c r="ANA29"/>
      <c r="ANB29"/>
      <c r="ANC29"/>
      <c r="AND29"/>
      <c r="ANE29"/>
      <c r="ANF29"/>
      <c r="ANG29"/>
      <c r="ANH29"/>
      <c r="ANI29"/>
      <c r="ANJ29"/>
      <c r="ANK29"/>
      <c r="ANL29"/>
      <c r="ANM29"/>
      <c r="ANN29"/>
      <c r="ANO29"/>
      <c r="ANP29"/>
      <c r="ANQ29"/>
      <c r="ANR29"/>
      <c r="ANS29"/>
      <c r="ANT29"/>
      <c r="ANU29"/>
      <c r="ANV29"/>
      <c r="ANW29"/>
      <c r="ANX29"/>
      <c r="ANY29"/>
      <c r="ANZ29"/>
      <c r="AOA29"/>
      <c r="AOB29"/>
      <c r="AOC29"/>
      <c r="AOD29"/>
      <c r="AOE29"/>
      <c r="AOF29"/>
      <c r="AOG29"/>
      <c r="AOH29"/>
      <c r="AOI29"/>
      <c r="AOJ29"/>
      <c r="AOK29"/>
      <c r="AOL29"/>
      <c r="AOM29"/>
      <c r="AON29"/>
      <c r="AOO29"/>
      <c r="AOP29"/>
      <c r="AOQ29"/>
      <c r="AOR29"/>
      <c r="AOS29"/>
      <c r="AOT29"/>
    </row>
    <row r="30" spans="1:1086" ht="75" x14ac:dyDescent="0.25">
      <c r="A30" s="2" t="s">
        <v>137</v>
      </c>
      <c r="B30" s="21" t="s">
        <v>100</v>
      </c>
      <c r="C30" s="21" t="s">
        <v>23</v>
      </c>
      <c r="D30" s="21" t="s">
        <v>101</v>
      </c>
      <c r="E30" s="21" t="s">
        <v>102</v>
      </c>
      <c r="F30" s="22" t="s">
        <v>20</v>
      </c>
      <c r="G30" s="22" t="s">
        <v>24</v>
      </c>
      <c r="H30" s="22" t="s">
        <v>25</v>
      </c>
      <c r="I30" s="22">
        <v>2</v>
      </c>
      <c r="J30" s="22">
        <v>1</v>
      </c>
      <c r="K30" s="22">
        <f>0+3</f>
        <v>3</v>
      </c>
      <c r="L30" s="22">
        <v>0</v>
      </c>
    </row>
    <row r="31" spans="1:1086" customFormat="1" ht="90" x14ac:dyDescent="0.25">
      <c r="A31" s="2" t="s">
        <v>138</v>
      </c>
      <c r="B31" s="21" t="s">
        <v>169</v>
      </c>
      <c r="C31" s="21" t="s">
        <v>23</v>
      </c>
      <c r="D31" s="21" t="s">
        <v>170</v>
      </c>
      <c r="E31" s="21" t="s">
        <v>171</v>
      </c>
      <c r="F31" s="22" t="s">
        <v>20</v>
      </c>
      <c r="G31" s="22" t="s">
        <v>24</v>
      </c>
      <c r="H31" s="22" t="s">
        <v>25</v>
      </c>
      <c r="I31" s="22" t="s">
        <v>116</v>
      </c>
      <c r="J31" s="22">
        <v>5</v>
      </c>
      <c r="K31" s="22">
        <v>2</v>
      </c>
      <c r="L31" s="22">
        <v>0</v>
      </c>
    </row>
    <row r="32" spans="1:1086" customFormat="1" ht="90" x14ac:dyDescent="0.25">
      <c r="A32" s="2" t="s">
        <v>115</v>
      </c>
      <c r="B32" s="38" t="s">
        <v>103</v>
      </c>
      <c r="C32" s="38" t="s">
        <v>32</v>
      </c>
      <c r="D32" s="38" t="s">
        <v>104</v>
      </c>
      <c r="E32" s="38" t="s">
        <v>105</v>
      </c>
      <c r="F32" s="39" t="s">
        <v>20</v>
      </c>
      <c r="G32" s="39" t="s">
        <v>24</v>
      </c>
      <c r="H32" s="39" t="s">
        <v>25</v>
      </c>
      <c r="I32" s="39">
        <f>SUM(I33:I36)</f>
        <v>87</v>
      </c>
      <c r="J32" s="39">
        <f>SUM(J33:J36)</f>
        <v>88</v>
      </c>
      <c r="K32" s="39">
        <f>7+32</f>
        <v>39</v>
      </c>
      <c r="L32" s="39">
        <f>SUM(L33:L36)</f>
        <v>60</v>
      </c>
    </row>
    <row r="33" spans="1:12" customFormat="1" ht="60" x14ac:dyDescent="0.25">
      <c r="A33" s="2" t="s">
        <v>139</v>
      </c>
      <c r="B33" s="21" t="s">
        <v>106</v>
      </c>
      <c r="C33" s="21" t="s">
        <v>32</v>
      </c>
      <c r="D33" s="21" t="s">
        <v>107</v>
      </c>
      <c r="E33" s="21" t="s">
        <v>108</v>
      </c>
      <c r="F33" s="22" t="s">
        <v>20</v>
      </c>
      <c r="G33" s="22" t="s">
        <v>24</v>
      </c>
      <c r="H33" s="22" t="s">
        <v>25</v>
      </c>
      <c r="I33" s="22">
        <v>3</v>
      </c>
      <c r="J33" s="22">
        <v>2</v>
      </c>
      <c r="K33" s="22">
        <v>28</v>
      </c>
      <c r="L33" s="22">
        <v>0</v>
      </c>
    </row>
    <row r="34" spans="1:12" customFormat="1" ht="45" x14ac:dyDescent="0.25">
      <c r="A34" s="2" t="s">
        <v>140</v>
      </c>
      <c r="B34" s="21" t="s">
        <v>109</v>
      </c>
      <c r="C34" s="21" t="s">
        <v>32</v>
      </c>
      <c r="D34" s="21" t="s">
        <v>110</v>
      </c>
      <c r="E34" s="21" t="s">
        <v>111</v>
      </c>
      <c r="F34" s="22" t="s">
        <v>20</v>
      </c>
      <c r="G34" s="22" t="s">
        <v>24</v>
      </c>
      <c r="H34" s="22" t="s">
        <v>25</v>
      </c>
      <c r="I34" s="22">
        <v>4</v>
      </c>
      <c r="J34" s="22">
        <v>3</v>
      </c>
      <c r="K34" s="22">
        <v>5</v>
      </c>
      <c r="L34" s="22">
        <v>0</v>
      </c>
    </row>
    <row r="35" spans="1:12" customFormat="1" ht="45" x14ac:dyDescent="0.25">
      <c r="A35" s="2" t="s">
        <v>141</v>
      </c>
      <c r="B35" s="21" t="s">
        <v>112</v>
      </c>
      <c r="C35" s="21" t="s">
        <v>32</v>
      </c>
      <c r="D35" s="21" t="s">
        <v>113</v>
      </c>
      <c r="E35" s="21" t="s">
        <v>114</v>
      </c>
      <c r="F35" s="22" t="s">
        <v>20</v>
      </c>
      <c r="G35" s="22" t="s">
        <v>24</v>
      </c>
      <c r="H35" s="22" t="s">
        <v>25</v>
      </c>
      <c r="I35" s="22">
        <v>15</v>
      </c>
      <c r="J35" s="22">
        <v>13</v>
      </c>
      <c r="K35" s="22">
        <v>1</v>
      </c>
      <c r="L35" s="22">
        <v>7</v>
      </c>
    </row>
    <row r="36" spans="1:12" customFormat="1" ht="75" x14ac:dyDescent="0.25">
      <c r="A36" s="2" t="s">
        <v>142</v>
      </c>
      <c r="B36" s="21" t="s">
        <v>124</v>
      </c>
      <c r="C36" s="21" t="s">
        <v>32</v>
      </c>
      <c r="D36" s="21" t="s">
        <v>125</v>
      </c>
      <c r="E36" s="21" t="s">
        <v>126</v>
      </c>
      <c r="F36" s="22" t="s">
        <v>20</v>
      </c>
      <c r="G36" s="22" t="s">
        <v>24</v>
      </c>
      <c r="H36" s="22" t="s">
        <v>62</v>
      </c>
      <c r="I36" s="22">
        <v>65</v>
      </c>
      <c r="J36" s="22">
        <v>70</v>
      </c>
      <c r="K36" s="22">
        <v>5</v>
      </c>
      <c r="L36" s="22">
        <v>53</v>
      </c>
    </row>
    <row r="37" spans="1:12" ht="75.75" customHeight="1" x14ac:dyDescent="0.25">
      <c r="A37" s="60" t="s">
        <v>184</v>
      </c>
      <c r="B37" s="60"/>
      <c r="C37" s="60"/>
      <c r="D37" s="61" t="s">
        <v>185</v>
      </c>
      <c r="E37" s="61"/>
      <c r="F37" s="61"/>
      <c r="G37" s="61"/>
      <c r="H37" s="61" t="s">
        <v>186</v>
      </c>
      <c r="I37" s="61"/>
      <c r="J37" s="61"/>
      <c r="K37" s="61"/>
      <c r="L37" s="61"/>
    </row>
    <row r="38" spans="1:12" ht="53.25" customHeight="1" x14ac:dyDescent="0.25">
      <c r="A38" s="62" t="s">
        <v>193</v>
      </c>
      <c r="B38" s="62"/>
      <c r="C38" s="62"/>
      <c r="D38" s="62" t="s">
        <v>190</v>
      </c>
      <c r="E38" s="62"/>
      <c r="F38" s="62"/>
      <c r="G38" s="62"/>
      <c r="H38" s="62" t="s">
        <v>192</v>
      </c>
      <c r="I38" s="62"/>
      <c r="J38" s="62"/>
      <c r="K38" s="62"/>
      <c r="L38" s="62"/>
    </row>
    <row r="39" spans="1:12" ht="42" customHeight="1" x14ac:dyDescent="0.25">
      <c r="A39" s="57" t="s">
        <v>194</v>
      </c>
      <c r="B39" s="57"/>
      <c r="C39" s="57"/>
      <c r="D39" s="58" t="s">
        <v>191</v>
      </c>
      <c r="E39" s="58"/>
      <c r="F39" s="58"/>
      <c r="G39" s="58"/>
      <c r="H39" s="59" t="s">
        <v>187</v>
      </c>
      <c r="I39" s="59"/>
      <c r="J39" s="59"/>
      <c r="K39" s="59"/>
      <c r="L39" s="59"/>
    </row>
    <row r="40" spans="1:12" ht="75.75" customHeight="1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1:12" ht="75.75" customHeight="1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ht="75.75" customHeight="1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ht="75.75" customHeight="1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2" ht="75.75" customHeight="1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ht="75.75" customHeight="1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ht="75.75" customHeight="1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ht="75.75" customHeight="1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ht="75.75" customHeight="1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ht="75.75" customHeight="1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ht="75.75" customHeight="1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ht="75.75" customHeight="1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ht="75.75" customHeight="1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ht="75.75" customHeight="1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ht="75.75" customHeight="1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ht="75.75" customHeight="1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ht="75.75" customHeight="1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ht="75.75" customHeight="1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ht="75.75" customHeight="1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ht="75.75" customHeight="1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ht="75.75" customHeight="1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ht="75.75" customHeight="1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ht="75.75" customHeight="1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ht="75.75" customHeight="1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ht="75.75" customHeight="1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ht="75.75" customHeight="1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ht="75.75" customHeight="1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ht="75.75" customHeight="1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ht="75.75" customHeight="1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ht="75.75" customHeight="1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ht="75.75" customHeight="1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ht="75.75" customHeight="1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ht="75.75" customHeight="1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ht="75.75" customHeight="1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ht="75.75" customHeight="1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ht="75.75" customHeight="1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ht="75.75" customHeight="1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ht="75.75" customHeight="1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ht="75.75" customHeight="1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ht="75.75" customHeight="1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ht="75.75" customHeight="1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ht="75.75" customHeight="1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ht="75.75" customHeight="1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ht="75.75" customHeight="1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ht="75.75" customHeight="1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ht="75.75" customHeight="1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ht="75.75" customHeight="1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ht="75.75" customHeight="1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ht="75.75" customHeight="1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ht="75.75" customHeight="1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ht="75.75" customHeight="1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ht="75.75" customHeight="1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ht="75.75" customHeight="1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ht="75.75" customHeight="1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ht="75.75" customHeight="1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ht="75.75" customHeight="1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ht="75.75" customHeight="1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ht="75.75" customHeight="1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ht="75.75" customHeight="1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ht="75.75" customHeight="1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ht="75.75" customHeight="1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ht="75.75" customHeight="1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ht="75.75" customHeight="1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ht="75.75" customHeight="1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ht="75.75" customHeight="1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ht="75.75" customHeight="1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ht="75.75" customHeight="1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ht="75.75" customHeight="1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ht="75.75" customHeight="1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ht="75.75" customHeight="1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ht="75.75" customHeight="1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ht="75.75" customHeight="1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ht="75.75" customHeight="1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ht="75.75" customHeight="1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ht="75.75" customHeight="1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ht="75.75" customHeight="1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ht="75.75" customHeight="1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ht="75.75" customHeight="1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ht="75.75" customHeight="1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ht="75.75" customHeight="1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ht="75.75" customHeight="1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ht="75.75" customHeight="1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ht="75.75" customHeight="1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ht="75.75" customHeight="1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ht="75.75" customHeight="1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ht="75.75" customHeight="1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ht="75.75" customHeight="1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ht="75.75" customHeight="1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ht="75.75" customHeight="1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ht="75.75" customHeight="1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ht="75.75" customHeight="1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ht="75.75" customHeight="1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ht="75.75" customHeight="1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ht="75.75" customHeight="1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ht="75.75" customHeight="1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ht="75.75" customHeight="1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ht="75.75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ht="75.75" customHeight="1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ht="75.75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ht="75.75" customHeight="1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ht="75.75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ht="75.75" customHeight="1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75.75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ht="75.75" customHeight="1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ht="75.75" customHeight="1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ht="75.75" customHeight="1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ht="75.75" customHeight="1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ht="75.75" customHeight="1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ht="75.75" customHeight="1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ht="75.75" customHeight="1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ht="75.75" customHeight="1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ht="75.75" customHeight="1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ht="75.75" customHeight="1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ht="75.75" customHeight="1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ht="75.75" customHeight="1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ht="75.75" customHeight="1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ht="75.75" customHeight="1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ht="75.75" customHeight="1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ht="75.75" customHeight="1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ht="75.75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ht="75.75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ht="75.75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ht="75.75" customHeight="1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ht="75.75" customHeight="1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ht="75.75" customHeight="1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ht="75.75" customHeight="1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ht="75.75" customHeight="1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ht="75.75" customHeight="1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ht="75.75" customHeight="1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ht="75.75" customHeight="1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ht="75.75" customHeight="1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ht="75.75" customHeight="1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ht="75.75" customHeight="1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ht="75.75" customHeight="1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ht="75.75" customHeight="1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ht="75.75" customHeight="1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ht="75.75" customHeight="1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ht="75.75" customHeight="1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ht="75.75" customHeight="1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ht="75.75" customHeight="1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ht="75.75" customHeight="1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ht="75.75" customHeight="1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ht="75.75" customHeight="1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ht="75.75" customHeight="1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ht="75.75" customHeight="1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ht="75.75" customHeight="1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ht="75.75" customHeight="1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ht="75.75" customHeight="1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ht="75.75" customHeight="1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ht="75.75" customHeight="1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ht="75.75" customHeight="1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ht="75.75" customHeight="1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ht="75.75" customHeight="1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ht="75.75" customHeight="1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ht="75.75" customHeight="1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ht="75.75" customHeight="1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ht="75.75" customHeight="1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ht="75.75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ht="75.75" customHeight="1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ht="75.75" customHeight="1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ht="75.75" customHeight="1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ht="75.75" customHeight="1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ht="75.75" customHeight="1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ht="75.75" customHeight="1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ht="75.75" customHeight="1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ht="75.75" customHeight="1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ht="75.75" customHeight="1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ht="75.75" customHeight="1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ht="75.75" customHeight="1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ht="75.75" customHeight="1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ht="75.75" customHeight="1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ht="75.75" customHeight="1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ht="75.75" customHeight="1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ht="75.75" customHeight="1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ht="75.75" customHeight="1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ht="75.75" customHeight="1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ht="75.75" customHeight="1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ht="75.75" customHeight="1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ht="75.75" customHeight="1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ht="75.75" customHeight="1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ht="75.75" customHeight="1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ht="75.75" customHeight="1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ht="75.75" customHeight="1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ht="75.75" customHeight="1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ht="75.75" customHeight="1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ht="75.75" customHeight="1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ht="75.75" customHeight="1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ht="75.75" customHeight="1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ht="75.75" customHeight="1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ht="75.75" customHeight="1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ht="75.75" customHeight="1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ht="75.75" customHeight="1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ht="75.75" customHeight="1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ht="75.75" customHeight="1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ht="75.75" customHeight="1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ht="75.75" customHeight="1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ht="75.75" customHeight="1" x14ac:dyDescent="0.2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ht="75.75" customHeight="1" x14ac:dyDescent="0.2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ht="75.75" customHeight="1" x14ac:dyDescent="0.2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ht="75.75" customHeight="1" x14ac:dyDescent="0.2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ht="75.75" customHeight="1" x14ac:dyDescent="0.2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ht="75.75" customHeight="1" x14ac:dyDescent="0.2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ht="75.75" customHeight="1" x14ac:dyDescent="0.2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ht="75.75" customHeight="1" x14ac:dyDescent="0.2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ht="75.75" customHeight="1" x14ac:dyDescent="0.2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ht="75.75" customHeight="1" x14ac:dyDescent="0.25">
      <c r="A245"/>
      <c r="B245"/>
      <c r="C245"/>
      <c r="D245"/>
      <c r="E245"/>
      <c r="F245"/>
      <c r="G245"/>
      <c r="H245"/>
      <c r="I245"/>
      <c r="J245"/>
      <c r="K245"/>
      <c r="L245"/>
    </row>
  </sheetData>
  <mergeCells count="15">
    <mergeCell ref="A39:C39"/>
    <mergeCell ref="D39:G39"/>
    <mergeCell ref="H39:L39"/>
    <mergeCell ref="A37:C37"/>
    <mergeCell ref="D37:G37"/>
    <mergeCell ref="H37:L37"/>
    <mergeCell ref="A38:C38"/>
    <mergeCell ref="D38:G38"/>
    <mergeCell ref="H38:L38"/>
    <mergeCell ref="A27:L27"/>
    <mergeCell ref="A1:L1"/>
    <mergeCell ref="A3:L3"/>
    <mergeCell ref="A7:L7"/>
    <mergeCell ref="A15:L15"/>
    <mergeCell ref="A2:L2"/>
  </mergeCells>
  <phoneticPr fontId="7" type="noConversion"/>
  <pageMargins left="0.23622047244094491" right="0.23622047244094491" top="0.74803149606299213" bottom="0.74803149606299213" header="0.31496062992125984" footer="0.31496062992125984"/>
  <pageSetup scale="68" fitToHeight="0" orientation="landscape" horizontalDpi="360" verticalDpi="360" r:id="rId1"/>
  <ignoredErrors>
    <ignoredError sqref="K1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Matriz</vt:lpstr>
      <vt:lpstr>INDPRO (2)</vt:lpstr>
      <vt:lpstr>'INDPRO (2)'!Títulos_a_imprimir</vt:lpstr>
      <vt:lpstr>Matriz!Títulos_a_imprimir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</dc:creator>
  <cp:lastModifiedBy>PC HUAWEI</cp:lastModifiedBy>
  <cp:lastPrinted>2025-01-03T16:18:54Z</cp:lastPrinted>
  <dcterms:created xsi:type="dcterms:W3CDTF">2019-06-20T18:03:42Z</dcterms:created>
  <dcterms:modified xsi:type="dcterms:W3CDTF">2025-01-03T17:38:54Z</dcterms:modified>
</cp:coreProperties>
</file>